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ubis\Documents\paramotory\MČR2019\Tasky\"/>
    </mc:Choice>
  </mc:AlternateContent>
  <xr:revisionPtr revIDLastSave="0" documentId="8_{20FE407D-5499-450C-8DA1-E1C9B5E1E7A1}" xr6:coauthVersionLast="44" xr6:coauthVersionMax="44" xr10:uidLastSave="{00000000-0000-0000-0000-000000000000}"/>
  <bookViews>
    <workbookView xWindow="-108" yWindow="-108" windowWidth="23256" windowHeight="12576" activeTab="1" xr2:uid="{00000000-000D-0000-FFFF-FFFF00000000}"/>
  </bookViews>
  <sheets>
    <sheet name="0.kolo" sheetId="3" r:id="rId1"/>
    <sheet name="1.kolo" sheetId="1" r:id="rId2"/>
    <sheet name="2.kolo" sheetId="4" r:id="rId3"/>
    <sheet name="Total" sheetId="5" r:id="rId4"/>
  </sheets>
  <definedNames>
    <definedName name="_xlnm.Print_Area" localSheetId="1">'1.kolo'!$A$1:$U$14</definedName>
    <definedName name="_xlnm.Print_Area" localSheetId="2">'2.kolo'!$A$1:$T$17</definedName>
    <definedName name="_xlnm.Print_Area" localSheetId="3">Total!$A$1:$M$25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U6" i="4" l="1"/>
  <c r="U7" i="4"/>
  <c r="U8" i="4"/>
  <c r="U9" i="4"/>
  <c r="U10" i="4"/>
  <c r="U11" i="4"/>
  <c r="U12" i="4"/>
  <c r="U13" i="4"/>
  <c r="U14" i="4"/>
  <c r="U15" i="4"/>
  <c r="U16" i="4"/>
  <c r="L22" i="5" s="1"/>
  <c r="M22" i="5" s="1"/>
  <c r="U17" i="4"/>
  <c r="L24" i="5" s="1"/>
  <c r="M24" i="5" s="1"/>
  <c r="U5" i="4"/>
  <c r="L5" i="5"/>
  <c r="T16" i="4" l="1"/>
  <c r="G22" i="5" s="1"/>
  <c r="H22" i="5" s="1"/>
  <c r="T13" i="4"/>
  <c r="G20" i="5" s="1"/>
  <c r="T14" i="4"/>
  <c r="G19" i="5" s="1"/>
  <c r="T15" i="4"/>
  <c r="G21" i="5" s="1"/>
  <c r="L8" i="5" l="1"/>
  <c r="J3" i="5"/>
  <c r="J6" i="5"/>
  <c r="J8" i="5"/>
  <c r="J9" i="5"/>
  <c r="J11" i="5"/>
  <c r="J10" i="5"/>
  <c r="J12" i="5"/>
  <c r="J13" i="5"/>
  <c r="J14" i="5"/>
  <c r="J15" i="5"/>
  <c r="M15" i="5" s="1"/>
  <c r="J16" i="5"/>
  <c r="M16" i="5" s="1"/>
  <c r="J17" i="5"/>
  <c r="J18" i="5"/>
  <c r="J19" i="5"/>
  <c r="J23" i="5"/>
  <c r="J20" i="5"/>
  <c r="J21" i="5"/>
  <c r="J25" i="5"/>
  <c r="J5" i="5"/>
  <c r="L3" i="5"/>
  <c r="L4" i="5"/>
  <c r="L6" i="5"/>
  <c r="L9" i="5"/>
  <c r="L7" i="5"/>
  <c r="L10" i="5"/>
  <c r="M13" i="5"/>
  <c r="M14" i="5"/>
  <c r="M17" i="5"/>
  <c r="M18" i="5"/>
  <c r="L19" i="5"/>
  <c r="L20" i="5"/>
  <c r="M20" i="5" s="1"/>
  <c r="L21" i="5"/>
  <c r="M21" i="5" s="1"/>
  <c r="K7" i="5"/>
  <c r="K5" i="5"/>
  <c r="P6" i="3"/>
  <c r="P7" i="3"/>
  <c r="P8" i="3"/>
  <c r="P9" i="3"/>
  <c r="P10" i="3"/>
  <c r="P11" i="3"/>
  <c r="P12" i="3"/>
  <c r="P13" i="3"/>
  <c r="P14" i="3"/>
  <c r="P15" i="3"/>
  <c r="P16" i="3"/>
  <c r="P17" i="3"/>
  <c r="P18" i="3"/>
  <c r="P19" i="3"/>
  <c r="P20" i="3"/>
  <c r="P21" i="3"/>
  <c r="P22" i="3"/>
  <c r="P23" i="3"/>
  <c r="P24" i="3"/>
  <c r="P5" i="3"/>
  <c r="V5" i="1"/>
  <c r="K3" i="5" s="1"/>
  <c r="V6" i="1"/>
  <c r="V7" i="1"/>
  <c r="V8" i="1"/>
  <c r="K6" i="5" s="1"/>
  <c r="V9" i="1"/>
  <c r="K8" i="5" s="1"/>
  <c r="V10" i="1"/>
  <c r="K9" i="5" s="1"/>
  <c r="V11" i="1"/>
  <c r="K11" i="5" s="1"/>
  <c r="V12" i="1"/>
  <c r="K10" i="5" s="1"/>
  <c r="V13" i="1"/>
  <c r="K12" i="5" s="1"/>
  <c r="V14" i="1"/>
  <c r="K25" i="5" s="1"/>
  <c r="V4" i="1"/>
  <c r="K4" i="5" s="1"/>
  <c r="M19" i="5" l="1"/>
  <c r="M7" i="5"/>
  <c r="M3" i="5"/>
  <c r="M6" i="5"/>
  <c r="M12" i="5"/>
  <c r="M9" i="5"/>
  <c r="M4" i="5"/>
  <c r="M10" i="5"/>
  <c r="M8" i="5"/>
  <c r="M5" i="5"/>
  <c r="M11" i="5"/>
  <c r="T5" i="4"/>
  <c r="G3" i="5" s="1"/>
  <c r="T12" i="4"/>
  <c r="G10" i="5" s="1"/>
  <c r="T7" i="4"/>
  <c r="G7" i="5" s="1"/>
  <c r="T11" i="4"/>
  <c r="G8" i="5" s="1"/>
  <c r="T6" i="4"/>
  <c r="G4" i="5" s="1"/>
  <c r="T8" i="4"/>
  <c r="G5" i="5" s="1"/>
  <c r="T10" i="4"/>
  <c r="G9" i="5" s="1"/>
  <c r="T9" i="4"/>
  <c r="G6" i="5" s="1"/>
  <c r="T17" i="4"/>
  <c r="G24" i="5" s="1"/>
  <c r="H24" i="5" s="1"/>
  <c r="A13" i="4" l="1"/>
  <c r="A14" i="4"/>
  <c r="A15" i="4"/>
  <c r="A16" i="4"/>
  <c r="A10" i="4"/>
  <c r="A17" i="4"/>
  <c r="A11" i="4"/>
  <c r="A7" i="4"/>
  <c r="A8" i="4"/>
  <c r="A5" i="4"/>
  <c r="A12" i="4"/>
  <c r="A9" i="4"/>
  <c r="A6" i="4"/>
  <c r="E19" i="5"/>
  <c r="H19" i="5" s="1"/>
  <c r="K21" i="3"/>
  <c r="L21" i="3"/>
  <c r="M21" i="3"/>
  <c r="K22" i="3"/>
  <c r="L22" i="3"/>
  <c r="M22" i="3"/>
  <c r="K23" i="3"/>
  <c r="L23" i="3"/>
  <c r="M23" i="3"/>
  <c r="L20" i="3"/>
  <c r="M20" i="3"/>
  <c r="K20" i="3"/>
  <c r="K6" i="3"/>
  <c r="L6" i="3"/>
  <c r="M6" i="3"/>
  <c r="K7" i="3"/>
  <c r="L7" i="3"/>
  <c r="M7" i="3"/>
  <c r="K8" i="3"/>
  <c r="L8" i="3"/>
  <c r="M8" i="3"/>
  <c r="K9" i="3"/>
  <c r="L9" i="3"/>
  <c r="M9" i="3"/>
  <c r="K10" i="3"/>
  <c r="L10" i="3"/>
  <c r="M10" i="3"/>
  <c r="K11" i="3"/>
  <c r="L11" i="3"/>
  <c r="M11" i="3"/>
  <c r="K12" i="3"/>
  <c r="L12" i="3"/>
  <c r="M12" i="3"/>
  <c r="K13" i="3"/>
  <c r="L13" i="3"/>
  <c r="M13" i="3"/>
  <c r="K14" i="3"/>
  <c r="L14" i="3"/>
  <c r="M14" i="3"/>
  <c r="K15" i="3"/>
  <c r="L15" i="3"/>
  <c r="M15" i="3"/>
  <c r="K16" i="3"/>
  <c r="L16" i="3"/>
  <c r="M16" i="3"/>
  <c r="K17" i="3"/>
  <c r="L17" i="3"/>
  <c r="M17" i="3"/>
  <c r="K18" i="3"/>
  <c r="L18" i="3"/>
  <c r="M18" i="3"/>
  <c r="L5" i="3"/>
  <c r="M5" i="3"/>
  <c r="K5" i="3"/>
  <c r="R1" i="4" l="1"/>
  <c r="G1" i="5"/>
  <c r="J23" i="3"/>
  <c r="I23" i="3"/>
  <c r="J22" i="3"/>
  <c r="I22" i="3"/>
  <c r="H22" i="3"/>
  <c r="J21" i="3"/>
  <c r="I21" i="3"/>
  <c r="H21" i="3"/>
  <c r="J18" i="3"/>
  <c r="I18" i="3"/>
  <c r="H18" i="3"/>
  <c r="J17" i="3"/>
  <c r="I17" i="3"/>
  <c r="H17" i="3"/>
  <c r="J16" i="3"/>
  <c r="I16" i="3"/>
  <c r="H16" i="3"/>
  <c r="J11" i="3"/>
  <c r="I11" i="3"/>
  <c r="H11" i="3"/>
  <c r="J12" i="3"/>
  <c r="I12" i="3"/>
  <c r="H12" i="3"/>
  <c r="J9" i="3"/>
  <c r="I9" i="3"/>
  <c r="H9" i="3"/>
  <c r="J5" i="3"/>
  <c r="N19" i="3" s="1"/>
  <c r="I5" i="3"/>
  <c r="H5" i="3"/>
  <c r="J6" i="3"/>
  <c r="I6" i="3"/>
  <c r="H6" i="3"/>
  <c r="J7" i="3"/>
  <c r="I7" i="3"/>
  <c r="H7" i="3"/>
  <c r="J8" i="3"/>
  <c r="I8" i="3"/>
  <c r="H8" i="3"/>
  <c r="J20" i="3"/>
  <c r="I20" i="3"/>
  <c r="H20" i="3"/>
  <c r="J13" i="3"/>
  <c r="I13" i="3"/>
  <c r="H13" i="3"/>
  <c r="J15" i="3"/>
  <c r="I15" i="3"/>
  <c r="H15" i="3"/>
  <c r="J14" i="3"/>
  <c r="I14" i="3"/>
  <c r="H14" i="3"/>
  <c r="J10" i="3"/>
  <c r="I10" i="3"/>
  <c r="H10" i="3"/>
  <c r="N9" i="3" l="1"/>
  <c r="E13" i="5" s="1"/>
  <c r="H13" i="5" s="1"/>
  <c r="N23" i="3"/>
  <c r="E21" i="5" s="1"/>
  <c r="H21" i="5" s="1"/>
  <c r="N17" i="3"/>
  <c r="E17" i="5" s="1"/>
  <c r="H17" i="5" s="1"/>
  <c r="N8" i="3"/>
  <c r="E5" i="5" s="1"/>
  <c r="N22" i="3"/>
  <c r="E20" i="5" s="1"/>
  <c r="H20" i="5" s="1"/>
  <c r="N7" i="3"/>
  <c r="E9" i="5" s="1"/>
  <c r="N12" i="3"/>
  <c r="E15" i="5" s="1"/>
  <c r="H15" i="5" s="1"/>
  <c r="N18" i="3"/>
  <c r="E18" i="5" s="1"/>
  <c r="H18" i="5" s="1"/>
  <c r="N10" i="3"/>
  <c r="E12" i="5" s="1"/>
  <c r="N15" i="3"/>
  <c r="E10" i="5" s="1"/>
  <c r="N20" i="3"/>
  <c r="N5" i="3"/>
  <c r="E6" i="5" s="1"/>
  <c r="N16" i="3"/>
  <c r="E16" i="5" s="1"/>
  <c r="H16" i="5" s="1"/>
  <c r="N21" i="3"/>
  <c r="E23" i="5" s="1"/>
  <c r="H23" i="5" s="1"/>
  <c r="N14" i="3"/>
  <c r="E3" i="5" s="1"/>
  <c r="N13" i="3"/>
  <c r="N6" i="3"/>
  <c r="N11" i="3"/>
  <c r="A22" i="5" l="1"/>
  <c r="A24" i="5"/>
  <c r="A23" i="5"/>
  <c r="A19" i="5"/>
  <c r="A21" i="5"/>
  <c r="A20" i="5"/>
  <c r="A13" i="3"/>
  <c r="E8" i="5"/>
  <c r="A18" i="3"/>
  <c r="A11" i="3"/>
  <c r="E14" i="5"/>
  <c r="H14" i="5" s="1"/>
  <c r="A6" i="3"/>
  <c r="E11" i="5"/>
  <c r="A12" i="3"/>
  <c r="A5" i="3"/>
  <c r="A10" i="3"/>
  <c r="A7" i="3"/>
  <c r="A14" i="3"/>
  <c r="A20" i="3"/>
  <c r="A17" i="3"/>
  <c r="A19" i="3"/>
  <c r="A9" i="3"/>
  <c r="A16" i="3"/>
  <c r="A15" i="3"/>
  <c r="A8" i="3"/>
  <c r="U14" i="1" l="1"/>
  <c r="F25" i="5" s="1"/>
  <c r="H25" i="5" s="1"/>
  <c r="U8" i="1"/>
  <c r="F6" i="5" s="1"/>
  <c r="H6" i="5" s="1"/>
  <c r="U11" i="1"/>
  <c r="F11" i="5" s="1"/>
  <c r="H11" i="5" s="1"/>
  <c r="U10" i="1"/>
  <c r="F9" i="5" s="1"/>
  <c r="H9" i="5" s="1"/>
  <c r="U6" i="1"/>
  <c r="F5" i="5" s="1"/>
  <c r="H5" i="5" s="1"/>
  <c r="U4" i="1"/>
  <c r="F4" i="5" s="1"/>
  <c r="H4" i="5" s="1"/>
  <c r="U9" i="1"/>
  <c r="F8" i="5" s="1"/>
  <c r="H8" i="5" s="1"/>
  <c r="U7" i="1"/>
  <c r="F7" i="5" s="1"/>
  <c r="H7" i="5" s="1"/>
  <c r="U12" i="1"/>
  <c r="F10" i="5" s="1"/>
  <c r="H10" i="5" s="1"/>
  <c r="U5" i="1"/>
  <c r="F3" i="5" s="1"/>
  <c r="H3" i="5" s="1"/>
  <c r="U13" i="1"/>
  <c r="F12" i="5" s="1"/>
  <c r="H12" i="5" s="1"/>
  <c r="A8" i="5" l="1"/>
  <c r="A16" i="5"/>
  <c r="A15" i="5"/>
  <c r="A17" i="5"/>
  <c r="A13" i="5"/>
  <c r="A18" i="5"/>
  <c r="A4" i="5"/>
  <c r="A7" i="5"/>
  <c r="A9" i="5"/>
  <c r="A10" i="5"/>
  <c r="A5" i="5"/>
  <c r="A3" i="5"/>
  <c r="A14" i="5"/>
  <c r="A12" i="5"/>
  <c r="A6" i="5"/>
  <c r="A11" i="5"/>
  <c r="A5" i="1"/>
  <c r="A4" i="1"/>
  <c r="A8" i="1"/>
  <c r="A6" i="1"/>
  <c r="A13" i="1"/>
  <c r="A10" i="1"/>
  <c r="A9" i="1"/>
  <c r="A11" i="1"/>
  <c r="A12" i="1"/>
  <c r="A7" i="1"/>
  <c r="S1" i="1" l="1"/>
</calcChain>
</file>

<file path=xl/sharedStrings.xml><?xml version="1.0" encoding="utf-8"?>
<sst xmlns="http://schemas.openxmlformats.org/spreadsheetml/2006/main" count="223" uniqueCount="78">
  <si>
    <t>Lov OB</t>
  </si>
  <si>
    <t>Pos.</t>
  </si>
  <si>
    <t>No.</t>
  </si>
  <si>
    <t>Pilot/navigator</t>
  </si>
  <si>
    <t>KAT</t>
  </si>
  <si>
    <t>Celkem</t>
  </si>
  <si>
    <t>Bowling</t>
  </si>
  <si>
    <t>Termika</t>
  </si>
  <si>
    <t>Tři ramena</t>
  </si>
  <si>
    <t>Kruh</t>
  </si>
  <si>
    <t>Křivka</t>
  </si>
  <si>
    <t>Přesná</t>
  </si>
  <si>
    <t>∆ a vzdál.</t>
  </si>
  <si>
    <t>Plocha ∆</t>
  </si>
  <si>
    <t>H.Start</t>
  </si>
  <si>
    <t>Př.Přist.</t>
  </si>
  <si>
    <t>Ovládání</t>
  </si>
  <si>
    <t>ŘEZNÍČEK Zdeněk</t>
  </si>
  <si>
    <t>PF1</t>
  </si>
  <si>
    <t>ŠEDIVÝ Jakub</t>
  </si>
  <si>
    <t>VODA Lukáš</t>
  </si>
  <si>
    <t>KLEMENT Milan</t>
  </si>
  <si>
    <t>ŠTÍBAL Marek</t>
  </si>
  <si>
    <t>HALAMA Luboš</t>
  </si>
  <si>
    <t>PRESSL Karel</t>
  </si>
  <si>
    <t>PROCHÁZKA Václav</t>
  </si>
  <si>
    <t>KOUDELA Jiří</t>
  </si>
  <si>
    <t>KOLÁČEK Lukáš</t>
  </si>
  <si>
    <t>PL2</t>
  </si>
  <si>
    <t>9a</t>
  </si>
  <si>
    <t>9b</t>
  </si>
  <si>
    <t>9c</t>
  </si>
  <si>
    <t>9d</t>
  </si>
  <si>
    <t>10a</t>
  </si>
  <si>
    <t>10b</t>
  </si>
  <si>
    <t>MČR v motorovém paraglidingu 2019 1. kolo Přibyslav</t>
  </si>
  <si>
    <t>Total</t>
  </si>
  <si>
    <t>0.kolo Pálava</t>
  </si>
  <si>
    <t>1.kolo Přibyslav</t>
  </si>
  <si>
    <t>2.kolo Stichovice</t>
  </si>
  <si>
    <t>MČR v motorovém paraglidingu 2019 Celkové výsledky</t>
  </si>
  <si>
    <t xml:space="preserve">RAITH Markus </t>
  </si>
  <si>
    <t xml:space="preserve">TRYML Aleš </t>
  </si>
  <si>
    <t xml:space="preserve">LORENZ Anneser </t>
  </si>
  <si>
    <t xml:space="preserve">ŠINOGL Alois </t>
  </si>
  <si>
    <t xml:space="preserve">KUTIL Jiří </t>
  </si>
  <si>
    <t xml:space="preserve">BYDŽOVSKÝ Bob </t>
  </si>
  <si>
    <t xml:space="preserve">SCHULZ Marek </t>
  </si>
  <si>
    <t>PL1</t>
  </si>
  <si>
    <t xml:space="preserve">TOMÍČEK Roman </t>
  </si>
  <si>
    <t>LOUŽECKÝ Michal</t>
  </si>
  <si>
    <t>MČR v motorovém paraglidingu 2019 0.kolo Pálava</t>
  </si>
  <si>
    <t>Task:</t>
  </si>
  <si>
    <t>Slalom</t>
  </si>
  <si>
    <t>Pořadí</t>
  </si>
  <si>
    <t>pilot</t>
  </si>
  <si>
    <t>Kat.</t>
  </si>
  <si>
    <t>T1</t>
  </si>
  <si>
    <t>T2</t>
  </si>
  <si>
    <t>T3</t>
  </si>
  <si>
    <t>Q1</t>
  </si>
  <si>
    <t>Q2</t>
  </si>
  <si>
    <t>Q3</t>
  </si>
  <si>
    <t>P1</t>
  </si>
  <si>
    <t>P2</t>
  </si>
  <si>
    <t>P3</t>
  </si>
  <si>
    <t>Poznámka</t>
  </si>
  <si>
    <t>JOHN Radek/DUNDYCHOVÁ Karolína</t>
  </si>
  <si>
    <t>MČR v motorovém paraglidingu 2019 2. kolo Stichovice</t>
  </si>
  <si>
    <t>Počet</t>
  </si>
  <si>
    <t>Počet disciplín</t>
  </si>
  <si>
    <t>11a</t>
  </si>
  <si>
    <t>11b</t>
  </si>
  <si>
    <t>0.kolo</t>
  </si>
  <si>
    <t>1.kolo</t>
  </si>
  <si>
    <t>2.kolo</t>
  </si>
  <si>
    <t>CETKOVSKÝ Antonín</t>
  </si>
  <si>
    <t>NADAŽY Michael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</si>
</sst>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hh:mm\ dd/mm/"/>
    <numFmt numFmtId="165" formatCode="hh:mm\ dd/mm/yy"/>
  </numFmts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0" xfId="0" applyFill="1" applyAlignment="1"/>
    <xf numFmtId="0" fontId="3" fillId="0" borderId="0" xfId="0" applyFont="1" applyFill="1" applyBorder="1" applyAlignment="1"/>
    <xf numFmtId="0" fontId="0" fillId="0" borderId="1" xfId="0" applyBorder="1"/>
    <xf numFmtId="0" fontId="0" fillId="0" borderId="0" xfId="0" applyFill="1" applyBorder="1" applyAlignment="1">
      <alignment horizontal="center" vertical="center" textRotation="90"/>
    </xf>
    <xf numFmtId="0" fontId="0" fillId="0" borderId="0" xfId="0" applyAlignment="1">
      <alignment horizontal="center" vertical="center" textRotation="90"/>
    </xf>
    <xf numFmtId="0" fontId="0" fillId="3" borderId="1" xfId="0" applyFill="1" applyBorder="1"/>
    <xf numFmtId="1" fontId="0" fillId="0" borderId="1" xfId="0" applyNumberFormat="1" applyBorder="1"/>
    <xf numFmtId="1" fontId="0" fillId="3" borderId="1" xfId="0" applyNumberFormat="1" applyFill="1" applyBorder="1"/>
    <xf numFmtId="0" fontId="0" fillId="0" borderId="2" xfId="0" applyBorder="1"/>
    <xf numFmtId="0" fontId="0" fillId="3" borderId="2" xfId="0" applyFill="1" applyBorder="1"/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0" fillId="0" borderId="6" xfId="0" applyBorder="1"/>
    <xf numFmtId="0" fontId="0" fillId="3" borderId="6" xfId="0" applyFill="1" applyBorder="1"/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0" borderId="7" xfId="0" applyFont="1" applyBorder="1"/>
    <xf numFmtId="0" fontId="1" fillId="3" borderId="7" xfId="0" applyFont="1" applyFill="1" applyBorder="1"/>
    <xf numFmtId="0" fontId="2" fillId="0" borderId="0" xfId="0" applyFont="1" applyAlignment="1">
      <alignment horizontal="left" wrapText="1"/>
    </xf>
    <xf numFmtId="0" fontId="3" fillId="0" borderId="0" xfId="0" applyFont="1"/>
    <xf numFmtId="0" fontId="0" fillId="2" borderId="1" xfId="0" applyFill="1" applyBorder="1"/>
    <xf numFmtId="0" fontId="0" fillId="3" borderId="0" xfId="0" applyFill="1"/>
    <xf numFmtId="0" fontId="0" fillId="0" borderId="0" xfId="0" applyFill="1"/>
    <xf numFmtId="0" fontId="2" fillId="0" borderId="0" xfId="0" applyFont="1" applyAlignment="1">
      <alignment horizontal="left"/>
    </xf>
    <xf numFmtId="0" fontId="6" fillId="0" borderId="0" xfId="0" applyFont="1"/>
    <xf numFmtId="0" fontId="7" fillId="0" borderId="0" xfId="0" applyFont="1"/>
    <xf numFmtId="0" fontId="0" fillId="0" borderId="0" xfId="0" applyAlignment="1">
      <alignment horizontal="right"/>
    </xf>
    <xf numFmtId="0" fontId="1" fillId="0" borderId="0" xfId="0" applyFont="1"/>
    <xf numFmtId="164" fontId="8" fillId="0" borderId="0" xfId="0" applyNumberFormat="1" applyFont="1"/>
    <xf numFmtId="0" fontId="1" fillId="0" borderId="10" xfId="0" applyFont="1" applyBorder="1"/>
    <xf numFmtId="0" fontId="1" fillId="0" borderId="11" xfId="0" applyFont="1" applyBorder="1"/>
    <xf numFmtId="0" fontId="1" fillId="0" borderId="12" xfId="0" applyFont="1" applyBorder="1"/>
    <xf numFmtId="0" fontId="1" fillId="0" borderId="13" xfId="0" applyFont="1" applyBorder="1"/>
    <xf numFmtId="0" fontId="0" fillId="0" borderId="14" xfId="0" applyBorder="1"/>
    <xf numFmtId="2" fontId="0" fillId="0" borderId="14" xfId="0" applyNumberFormat="1" applyBorder="1"/>
    <xf numFmtId="2" fontId="0" fillId="0" borderId="1" xfId="0" applyNumberFormat="1" applyBorder="1"/>
    <xf numFmtId="1" fontId="0" fillId="0" borderId="14" xfId="0" applyNumberFormat="1" applyBorder="1"/>
    <xf numFmtId="2" fontId="0" fillId="0" borderId="1" xfId="0" applyNumberFormat="1" applyBorder="1" applyAlignment="1">
      <alignment horizontal="center"/>
    </xf>
    <xf numFmtId="2" fontId="0" fillId="2" borderId="1" xfId="0" applyNumberFormat="1" applyFill="1" applyBorder="1"/>
    <xf numFmtId="9" fontId="0" fillId="0" borderId="1" xfId="0" applyNumberFormat="1" applyBorder="1"/>
    <xf numFmtId="165" fontId="0" fillId="0" borderId="0" xfId="0" applyNumberFormat="1"/>
    <xf numFmtId="0" fontId="1" fillId="0" borderId="15" xfId="0" applyFont="1" applyFill="1" applyBorder="1"/>
    <xf numFmtId="0" fontId="1" fillId="2" borderId="15" xfId="0" applyFont="1" applyFill="1" applyBorder="1" applyAlignment="1">
      <alignment horizontal="center"/>
    </xf>
    <xf numFmtId="0" fontId="0" fillId="0" borderId="16" xfId="0" applyFill="1" applyBorder="1"/>
    <xf numFmtId="0" fontId="0" fillId="3" borderId="14" xfId="0" applyFill="1" applyBorder="1"/>
    <xf numFmtId="0" fontId="0" fillId="3" borderId="1" xfId="0" applyFill="1" applyBorder="1" applyAlignment="1">
      <alignment wrapText="1"/>
    </xf>
    <xf numFmtId="0" fontId="0" fillId="0" borderId="17" xfId="0" applyBorder="1"/>
    <xf numFmtId="0" fontId="0" fillId="0" borderId="14" xfId="0" applyFill="1" applyBorder="1"/>
    <xf numFmtId="0" fontId="0" fillId="3" borderId="3" xfId="0" applyFill="1" applyBorder="1"/>
    <xf numFmtId="0" fontId="0" fillId="3" borderId="4" xfId="0" applyFill="1" applyBorder="1"/>
    <xf numFmtId="0" fontId="0" fillId="0" borderId="4" xfId="0" applyBorder="1"/>
    <xf numFmtId="0" fontId="0" fillId="0" borderId="18" xfId="0" applyBorder="1"/>
    <xf numFmtId="0" fontId="0" fillId="0" borderId="7" xfId="0" applyBorder="1"/>
    <xf numFmtId="0" fontId="0" fillId="3" borderId="19" xfId="0" applyFill="1" applyBorder="1"/>
    <xf numFmtId="0" fontId="0" fillId="3" borderId="20" xfId="0" applyFill="1" applyBorder="1"/>
    <xf numFmtId="0" fontId="0" fillId="0" borderId="20" xfId="0" applyBorder="1"/>
    <xf numFmtId="0" fontId="0" fillId="0" borderId="21" xfId="0" applyBorder="1"/>
    <xf numFmtId="0" fontId="0" fillId="3" borderId="20" xfId="0" applyFill="1" applyBorder="1" applyAlignment="1">
      <alignment wrapText="1"/>
    </xf>
    <xf numFmtId="0" fontId="2" fillId="0" borderId="0" xfId="0" applyFont="1" applyAlignment="1">
      <alignment horizontal="left" wrapText="1"/>
    </xf>
    <xf numFmtId="22" fontId="0" fillId="0" borderId="0" xfId="0" applyNumberFormat="1" applyAlignment="1">
      <alignment horizontal="center"/>
    </xf>
    <xf numFmtId="0" fontId="7" fillId="0" borderId="0" xfId="0" applyFont="1" applyAlignment="1">
      <alignment horizontal="left" wrapText="1"/>
    </xf>
    <xf numFmtId="0" fontId="4" fillId="2" borderId="15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AAFF0E-5108-440A-8E5D-868F3B834D37}">
  <sheetPr codeName="List3"/>
  <dimension ref="A1:P24"/>
  <sheetViews>
    <sheetView workbookViewId="0">
      <selection activeCell="C16" sqref="C16"/>
    </sheetView>
  </sheetViews>
  <sheetFormatPr defaultRowHeight="14.4" x14ac:dyDescent="0.3"/>
  <cols>
    <col min="1" max="1" width="6.5546875" customWidth="1"/>
    <col min="2" max="2" width="4" bestFit="1" customWidth="1"/>
    <col min="3" max="3" width="36.33203125" customWidth="1"/>
    <col min="4" max="4" width="4.33203125" bestFit="1" customWidth="1"/>
    <col min="5" max="5" width="5.5546875" bestFit="1" customWidth="1"/>
    <col min="6" max="7" width="8.109375" bestFit="1" customWidth="1"/>
    <col min="8" max="9" width="8.109375" customWidth="1"/>
    <col min="10" max="10" width="6.6640625" customWidth="1"/>
    <col min="11" max="14" width="6.109375" customWidth="1"/>
    <col min="15" max="15" width="24.33203125" bestFit="1" customWidth="1"/>
  </cols>
  <sheetData>
    <row r="1" spans="1:16" ht="21" x14ac:dyDescent="0.4">
      <c r="A1" s="27" t="s">
        <v>51</v>
      </c>
      <c r="B1" s="22"/>
      <c r="C1" s="22"/>
      <c r="D1" s="22"/>
      <c r="E1" s="22"/>
      <c r="F1" s="22"/>
      <c r="L1" s="28"/>
      <c r="M1" s="29"/>
      <c r="N1" s="29"/>
      <c r="O1" s="29"/>
    </row>
    <row r="2" spans="1:16" ht="18" x14ac:dyDescent="0.35">
      <c r="A2" s="29" t="s">
        <v>52</v>
      </c>
      <c r="B2" s="29">
        <v>13</v>
      </c>
      <c r="C2" s="29" t="s">
        <v>53</v>
      </c>
      <c r="J2" s="30"/>
      <c r="L2" s="31"/>
      <c r="M2" s="32"/>
      <c r="N2" s="32"/>
      <c r="O2" s="32"/>
    </row>
    <row r="3" spans="1:16" ht="24" thickBot="1" x14ac:dyDescent="0.5">
      <c r="A3" s="23"/>
      <c r="E3">
        <v>5</v>
      </c>
      <c r="F3">
        <v>5</v>
      </c>
      <c r="G3">
        <v>5</v>
      </c>
      <c r="J3" s="30"/>
      <c r="L3" s="31"/>
      <c r="M3" s="32"/>
      <c r="N3" s="32"/>
      <c r="O3" s="32"/>
    </row>
    <row r="4" spans="1:16" ht="15" thickBot="1" x14ac:dyDescent="0.35">
      <c r="A4" s="33" t="s">
        <v>54</v>
      </c>
      <c r="B4" s="34" t="s">
        <v>2</v>
      </c>
      <c r="C4" s="34" t="s">
        <v>55</v>
      </c>
      <c r="D4" s="34" t="s">
        <v>56</v>
      </c>
      <c r="E4" s="34" t="s">
        <v>57</v>
      </c>
      <c r="F4" s="34" t="s">
        <v>58</v>
      </c>
      <c r="G4" s="34" t="s">
        <v>59</v>
      </c>
      <c r="H4" s="34" t="s">
        <v>60</v>
      </c>
      <c r="I4" s="34" t="s">
        <v>61</v>
      </c>
      <c r="J4" s="34" t="s">
        <v>62</v>
      </c>
      <c r="K4" s="34" t="s">
        <v>63</v>
      </c>
      <c r="L4" s="34" t="s">
        <v>64</v>
      </c>
      <c r="M4" s="35" t="s">
        <v>65</v>
      </c>
      <c r="N4" s="35" t="s">
        <v>36</v>
      </c>
      <c r="O4" s="36" t="s">
        <v>66</v>
      </c>
      <c r="P4" s="45" t="s">
        <v>69</v>
      </c>
    </row>
    <row r="5" spans="1:16" x14ac:dyDescent="0.3">
      <c r="A5" s="3">
        <f t="shared" ref="A5:A20" si="0">_xlfn.RANK.EQ(N5,$N$5:$N$20)</f>
        <v>2</v>
      </c>
      <c r="B5" s="37">
        <v>12</v>
      </c>
      <c r="C5" s="37" t="s">
        <v>27</v>
      </c>
      <c r="D5" s="37" t="s">
        <v>18</v>
      </c>
      <c r="E5" s="38">
        <v>38.6</v>
      </c>
      <c r="F5" s="39">
        <v>43.97</v>
      </c>
      <c r="G5" s="39">
        <v>43.4</v>
      </c>
      <c r="H5" s="37">
        <f t="shared" ref="H5:H18" si="1">POWER(E$3,3)/E5</f>
        <v>3.2383419689119171</v>
      </c>
      <c r="I5" s="37">
        <f t="shared" ref="I5:I18" si="2">POWER(F$3,3)/F5</f>
        <v>2.8428473959517855</v>
      </c>
      <c r="J5" s="37">
        <f t="shared" ref="J5:J18" si="3">POWER(G$3,3)/G5</f>
        <v>2.8801843317972353</v>
      </c>
      <c r="K5" s="40">
        <f>ROUND(1000*H5/MAX(H$5:H$19),0)</f>
        <v>1000</v>
      </c>
      <c r="L5" s="40">
        <f t="shared" ref="L5:M5" si="4">ROUND(1000*I5/MAX(I$5:I$19),0)</f>
        <v>967</v>
      </c>
      <c r="M5" s="40">
        <f t="shared" si="4"/>
        <v>973</v>
      </c>
      <c r="N5" s="40">
        <f t="shared" ref="N5:N23" si="5">SUM(K5:M5)</f>
        <v>2940</v>
      </c>
      <c r="O5" s="37"/>
      <c r="P5">
        <f>COUNT(K5:M5)</f>
        <v>3</v>
      </c>
    </row>
    <row r="6" spans="1:16" x14ac:dyDescent="0.3">
      <c r="A6" s="3">
        <f t="shared" si="0"/>
        <v>3</v>
      </c>
      <c r="B6" s="3">
        <v>11</v>
      </c>
      <c r="C6" s="3" t="s">
        <v>26</v>
      </c>
      <c r="D6" s="3" t="s">
        <v>18</v>
      </c>
      <c r="E6" s="39">
        <v>42.15</v>
      </c>
      <c r="F6" s="39">
        <v>44.02</v>
      </c>
      <c r="G6" s="39">
        <v>42.22</v>
      </c>
      <c r="H6" s="3">
        <f t="shared" si="1"/>
        <v>2.9655990510083039</v>
      </c>
      <c r="I6" s="3">
        <f t="shared" si="2"/>
        <v>2.8396183552930485</v>
      </c>
      <c r="J6" s="3">
        <f t="shared" si="3"/>
        <v>2.9606821411653246</v>
      </c>
      <c r="K6" s="40">
        <f t="shared" ref="K6:K18" si="6">ROUND(1000*H6/MAX(H$5:H$19),0)</f>
        <v>916</v>
      </c>
      <c r="L6" s="40">
        <f t="shared" ref="L6:L18" si="7">ROUND(1000*I6/MAX(I$5:I$19),0)</f>
        <v>965</v>
      </c>
      <c r="M6" s="40">
        <f t="shared" ref="M6:M18" si="8">ROUND(1000*J6/MAX(J$5:J$19),0)</f>
        <v>1000</v>
      </c>
      <c r="N6" s="40">
        <f t="shared" si="5"/>
        <v>2881</v>
      </c>
      <c r="O6" s="3"/>
      <c r="P6">
        <f t="shared" ref="P6:P24" si="9">COUNT(K6:M6)</f>
        <v>3</v>
      </c>
    </row>
    <row r="7" spans="1:16" x14ac:dyDescent="0.3">
      <c r="A7" s="3">
        <f t="shared" si="0"/>
        <v>4</v>
      </c>
      <c r="B7" s="3">
        <v>9</v>
      </c>
      <c r="C7" s="3" t="s">
        <v>25</v>
      </c>
      <c r="D7" s="3" t="s">
        <v>18</v>
      </c>
      <c r="E7" s="39">
        <v>42.25</v>
      </c>
      <c r="F7" s="39">
        <v>43.89</v>
      </c>
      <c r="G7" s="39">
        <v>42.93</v>
      </c>
      <c r="H7" s="3">
        <f t="shared" si="1"/>
        <v>2.9585798816568047</v>
      </c>
      <c r="I7" s="3">
        <f t="shared" si="2"/>
        <v>2.8480291638186377</v>
      </c>
      <c r="J7" s="3">
        <f t="shared" si="3"/>
        <v>2.9117167481947357</v>
      </c>
      <c r="K7" s="40">
        <f t="shared" si="6"/>
        <v>914</v>
      </c>
      <c r="L7" s="40">
        <f t="shared" si="7"/>
        <v>968</v>
      </c>
      <c r="M7" s="40">
        <f t="shared" si="8"/>
        <v>983</v>
      </c>
      <c r="N7" s="40">
        <f t="shared" si="5"/>
        <v>2865</v>
      </c>
      <c r="O7" s="3"/>
      <c r="P7">
        <f t="shared" si="9"/>
        <v>3</v>
      </c>
    </row>
    <row r="8" spans="1:16" x14ac:dyDescent="0.3">
      <c r="A8" s="3">
        <f t="shared" si="0"/>
        <v>5</v>
      </c>
      <c r="B8" s="3">
        <v>8</v>
      </c>
      <c r="C8" s="3" t="s">
        <v>24</v>
      </c>
      <c r="D8" s="3" t="s">
        <v>18</v>
      </c>
      <c r="E8" s="39">
        <v>40.630000000000003</v>
      </c>
      <c r="F8" s="39">
        <v>45.29</v>
      </c>
      <c r="G8" s="39">
        <v>44.48</v>
      </c>
      <c r="H8" s="3">
        <f t="shared" si="1"/>
        <v>3.0765444253015013</v>
      </c>
      <c r="I8" s="3">
        <f t="shared" si="2"/>
        <v>2.7599911680282623</v>
      </c>
      <c r="J8" s="3">
        <f t="shared" si="3"/>
        <v>2.8102517985611515</v>
      </c>
      <c r="K8" s="40">
        <f t="shared" si="6"/>
        <v>950</v>
      </c>
      <c r="L8" s="40">
        <f t="shared" si="7"/>
        <v>938</v>
      </c>
      <c r="M8" s="40">
        <f t="shared" si="8"/>
        <v>949</v>
      </c>
      <c r="N8" s="40">
        <f t="shared" si="5"/>
        <v>2837</v>
      </c>
      <c r="O8" s="3"/>
      <c r="P8">
        <f t="shared" si="9"/>
        <v>3</v>
      </c>
    </row>
    <row r="9" spans="1:16" x14ac:dyDescent="0.3">
      <c r="A9" s="3">
        <f t="shared" si="0"/>
        <v>6</v>
      </c>
      <c r="B9" s="3">
        <v>21</v>
      </c>
      <c r="C9" s="3" t="s">
        <v>41</v>
      </c>
      <c r="D9" s="3" t="s">
        <v>18</v>
      </c>
      <c r="E9" s="39">
        <v>45.13</v>
      </c>
      <c r="F9" s="39">
        <v>42.5</v>
      </c>
      <c r="G9" s="39">
        <v>46.31</v>
      </c>
      <c r="H9" s="3">
        <f t="shared" si="1"/>
        <v>2.7697762020828716</v>
      </c>
      <c r="I9" s="3">
        <f t="shared" si="2"/>
        <v>2.9411764705882355</v>
      </c>
      <c r="J9" s="3">
        <f t="shared" si="3"/>
        <v>2.6992010364931978</v>
      </c>
      <c r="K9" s="40">
        <f t="shared" si="6"/>
        <v>855</v>
      </c>
      <c r="L9" s="40">
        <f t="shared" si="7"/>
        <v>1000</v>
      </c>
      <c r="M9" s="40">
        <f t="shared" si="8"/>
        <v>912</v>
      </c>
      <c r="N9" s="40">
        <f t="shared" si="5"/>
        <v>2767</v>
      </c>
      <c r="O9" s="3"/>
      <c r="P9">
        <f t="shared" si="9"/>
        <v>3</v>
      </c>
    </row>
    <row r="10" spans="1:16" x14ac:dyDescent="0.3">
      <c r="A10" s="3">
        <f t="shared" si="0"/>
        <v>7</v>
      </c>
      <c r="B10" s="3">
        <v>1</v>
      </c>
      <c r="C10" s="3" t="s">
        <v>17</v>
      </c>
      <c r="D10" s="3" t="s">
        <v>18</v>
      </c>
      <c r="E10" s="39">
        <v>43.93</v>
      </c>
      <c r="F10" s="39">
        <v>47.89</v>
      </c>
      <c r="G10" s="39">
        <v>45.95</v>
      </c>
      <c r="H10" s="3">
        <f t="shared" si="1"/>
        <v>2.8454359207830642</v>
      </c>
      <c r="I10" s="3">
        <f t="shared" si="2"/>
        <v>2.6101482564209646</v>
      </c>
      <c r="J10" s="3">
        <f t="shared" si="3"/>
        <v>2.7203482045701848</v>
      </c>
      <c r="K10" s="40">
        <f t="shared" si="6"/>
        <v>879</v>
      </c>
      <c r="L10" s="40">
        <f t="shared" si="7"/>
        <v>887</v>
      </c>
      <c r="M10" s="40">
        <f t="shared" si="8"/>
        <v>919</v>
      </c>
      <c r="N10" s="40">
        <f t="shared" si="5"/>
        <v>2685</v>
      </c>
      <c r="O10" s="3"/>
      <c r="P10">
        <f t="shared" si="9"/>
        <v>3</v>
      </c>
    </row>
    <row r="11" spans="1:16" x14ac:dyDescent="0.3">
      <c r="A11" s="3">
        <f t="shared" si="0"/>
        <v>8</v>
      </c>
      <c r="B11" s="3">
        <v>23</v>
      </c>
      <c r="C11" s="3" t="s">
        <v>43</v>
      </c>
      <c r="D11" s="3" t="s">
        <v>18</v>
      </c>
      <c r="E11" s="39">
        <v>43.83</v>
      </c>
      <c r="F11" s="39">
        <v>49.64</v>
      </c>
      <c r="G11" s="39">
        <v>47.18</v>
      </c>
      <c r="H11" s="3">
        <f t="shared" si="1"/>
        <v>2.8519279032626055</v>
      </c>
      <c r="I11" s="3">
        <f t="shared" si="2"/>
        <v>2.5181305398871876</v>
      </c>
      <c r="J11" s="3">
        <f t="shared" si="3"/>
        <v>2.6494277236117001</v>
      </c>
      <c r="K11" s="40">
        <f t="shared" si="6"/>
        <v>881</v>
      </c>
      <c r="L11" s="40">
        <f t="shared" si="7"/>
        <v>856</v>
      </c>
      <c r="M11" s="40">
        <f t="shared" si="8"/>
        <v>895</v>
      </c>
      <c r="N11" s="40">
        <f t="shared" si="5"/>
        <v>2632</v>
      </c>
      <c r="O11" s="3"/>
      <c r="P11">
        <f t="shared" si="9"/>
        <v>3</v>
      </c>
    </row>
    <row r="12" spans="1:16" x14ac:dyDescent="0.3">
      <c r="A12" s="3">
        <f t="shared" si="0"/>
        <v>9</v>
      </c>
      <c r="B12" s="3">
        <v>22</v>
      </c>
      <c r="C12" s="3" t="s">
        <v>42</v>
      </c>
      <c r="D12" s="3" t="s">
        <v>18</v>
      </c>
      <c r="E12" s="39">
        <v>42.45</v>
      </c>
      <c r="F12" s="39">
        <v>54.02</v>
      </c>
      <c r="G12" s="39">
        <v>47.99</v>
      </c>
      <c r="H12" s="3">
        <f t="shared" si="1"/>
        <v>2.9446407538280326</v>
      </c>
      <c r="I12" s="3">
        <f t="shared" si="2"/>
        <v>2.3139577934098479</v>
      </c>
      <c r="J12" s="3">
        <f t="shared" si="3"/>
        <v>2.6047093144405085</v>
      </c>
      <c r="K12" s="40">
        <f t="shared" si="6"/>
        <v>909</v>
      </c>
      <c r="L12" s="40">
        <f t="shared" si="7"/>
        <v>787</v>
      </c>
      <c r="M12" s="40">
        <f t="shared" si="8"/>
        <v>880</v>
      </c>
      <c r="N12" s="40">
        <f t="shared" si="5"/>
        <v>2576</v>
      </c>
      <c r="O12" s="3"/>
      <c r="P12">
        <f t="shared" si="9"/>
        <v>3</v>
      </c>
    </row>
    <row r="13" spans="1:16" x14ac:dyDescent="0.3">
      <c r="A13" s="3">
        <f t="shared" si="0"/>
        <v>10</v>
      </c>
      <c r="B13" s="3">
        <v>6</v>
      </c>
      <c r="C13" s="3" t="s">
        <v>22</v>
      </c>
      <c r="D13" s="3" t="s">
        <v>18</v>
      </c>
      <c r="E13" s="39">
        <v>46.12</v>
      </c>
      <c r="F13" s="39">
        <v>49.04</v>
      </c>
      <c r="G13" s="39">
        <v>48.78</v>
      </c>
      <c r="H13" s="3">
        <f t="shared" si="1"/>
        <v>2.7103209019947965</v>
      </c>
      <c r="I13" s="3">
        <f t="shared" si="2"/>
        <v>2.5489396411092984</v>
      </c>
      <c r="J13" s="3">
        <f t="shared" si="3"/>
        <v>2.5625256252562525</v>
      </c>
      <c r="K13" s="40">
        <f t="shared" si="6"/>
        <v>837</v>
      </c>
      <c r="L13" s="40">
        <f t="shared" si="7"/>
        <v>867</v>
      </c>
      <c r="M13" s="40">
        <f t="shared" si="8"/>
        <v>866</v>
      </c>
      <c r="N13" s="40">
        <f t="shared" si="5"/>
        <v>2570</v>
      </c>
      <c r="O13" s="3"/>
      <c r="P13">
        <f t="shared" si="9"/>
        <v>3</v>
      </c>
    </row>
    <row r="14" spans="1:16" x14ac:dyDescent="0.3">
      <c r="A14" s="3">
        <f t="shared" si="0"/>
        <v>11</v>
      </c>
      <c r="B14" s="3">
        <v>2</v>
      </c>
      <c r="C14" s="3" t="s">
        <v>19</v>
      </c>
      <c r="D14" s="3" t="s">
        <v>18</v>
      </c>
      <c r="E14" s="39">
        <v>46.85</v>
      </c>
      <c r="F14" s="39">
        <v>56.01</v>
      </c>
      <c r="G14" s="39">
        <v>51.11</v>
      </c>
      <c r="H14" s="3">
        <f t="shared" si="1"/>
        <v>2.6680896478121663</v>
      </c>
      <c r="I14" s="3">
        <f t="shared" si="2"/>
        <v>2.2317443313693985</v>
      </c>
      <c r="J14" s="3">
        <f t="shared" si="3"/>
        <v>2.4457053414204655</v>
      </c>
      <c r="K14" s="40">
        <f t="shared" si="6"/>
        <v>824</v>
      </c>
      <c r="L14" s="40">
        <f t="shared" si="7"/>
        <v>759</v>
      </c>
      <c r="M14" s="40">
        <f t="shared" si="8"/>
        <v>826</v>
      </c>
      <c r="N14" s="40">
        <f t="shared" si="5"/>
        <v>2409</v>
      </c>
      <c r="O14" s="3"/>
      <c r="P14">
        <f t="shared" si="9"/>
        <v>3</v>
      </c>
    </row>
    <row r="15" spans="1:16" x14ac:dyDescent="0.3">
      <c r="A15" s="3">
        <f t="shared" si="0"/>
        <v>12</v>
      </c>
      <c r="B15" s="3">
        <v>3</v>
      </c>
      <c r="C15" s="3" t="s">
        <v>20</v>
      </c>
      <c r="D15" s="3" t="s">
        <v>18</v>
      </c>
      <c r="E15" s="39">
        <v>54.91</v>
      </c>
      <c r="F15" s="39">
        <v>52.38</v>
      </c>
      <c r="G15" s="39">
        <v>52.81</v>
      </c>
      <c r="H15" s="3">
        <f t="shared" si="1"/>
        <v>2.2764523766162812</v>
      </c>
      <c r="I15" s="3">
        <f t="shared" si="2"/>
        <v>2.3864070255822831</v>
      </c>
      <c r="J15" s="3">
        <f t="shared" si="3"/>
        <v>2.3669759515243323</v>
      </c>
      <c r="K15" s="40">
        <f t="shared" si="6"/>
        <v>703</v>
      </c>
      <c r="L15" s="40">
        <f t="shared" si="7"/>
        <v>811</v>
      </c>
      <c r="M15" s="40">
        <f t="shared" si="8"/>
        <v>799</v>
      </c>
      <c r="N15" s="40">
        <f t="shared" si="5"/>
        <v>2313</v>
      </c>
      <c r="O15" s="3"/>
      <c r="P15">
        <f t="shared" si="9"/>
        <v>3</v>
      </c>
    </row>
    <row r="16" spans="1:16" x14ac:dyDescent="0.3">
      <c r="A16" s="3">
        <f t="shared" si="0"/>
        <v>13</v>
      </c>
      <c r="B16" s="3">
        <v>25</v>
      </c>
      <c r="C16" s="3" t="s">
        <v>44</v>
      </c>
      <c r="D16" s="3" t="s">
        <v>18</v>
      </c>
      <c r="E16" s="39">
        <v>55.96</v>
      </c>
      <c r="F16" s="39">
        <v>59.31</v>
      </c>
      <c r="G16" s="39">
        <v>58.09</v>
      </c>
      <c r="H16" s="3">
        <f t="shared" si="1"/>
        <v>2.2337383845604002</v>
      </c>
      <c r="I16" s="3">
        <f t="shared" si="2"/>
        <v>2.1075703928511214</v>
      </c>
      <c r="J16" s="3">
        <f t="shared" si="3"/>
        <v>2.1518333620244445</v>
      </c>
      <c r="K16" s="40">
        <f t="shared" si="6"/>
        <v>690</v>
      </c>
      <c r="L16" s="40">
        <f t="shared" si="7"/>
        <v>717</v>
      </c>
      <c r="M16" s="40">
        <f t="shared" si="8"/>
        <v>727</v>
      </c>
      <c r="N16" s="40">
        <f t="shared" si="5"/>
        <v>2134</v>
      </c>
      <c r="O16" s="3"/>
      <c r="P16">
        <f t="shared" si="9"/>
        <v>3</v>
      </c>
    </row>
    <row r="17" spans="1:16" x14ac:dyDescent="0.3">
      <c r="A17" s="3">
        <f t="shared" si="0"/>
        <v>14</v>
      </c>
      <c r="B17" s="3">
        <v>26</v>
      </c>
      <c r="C17" s="3" t="s">
        <v>45</v>
      </c>
      <c r="D17" s="3" t="s">
        <v>18</v>
      </c>
      <c r="E17" s="39">
        <v>56.27</v>
      </c>
      <c r="F17" s="39">
        <v>60.25</v>
      </c>
      <c r="G17" s="39">
        <v>66.400000000000006</v>
      </c>
      <c r="H17" s="3">
        <f t="shared" si="1"/>
        <v>2.2214323795983648</v>
      </c>
      <c r="I17" s="3">
        <f t="shared" si="2"/>
        <v>2.0746887966804981</v>
      </c>
      <c r="J17" s="3">
        <f t="shared" si="3"/>
        <v>1.8825301204819276</v>
      </c>
      <c r="K17" s="40">
        <f t="shared" si="6"/>
        <v>686</v>
      </c>
      <c r="L17" s="40">
        <f t="shared" si="7"/>
        <v>705</v>
      </c>
      <c r="M17" s="40">
        <f t="shared" si="8"/>
        <v>636</v>
      </c>
      <c r="N17" s="40">
        <f t="shared" si="5"/>
        <v>2027</v>
      </c>
      <c r="O17" s="3"/>
      <c r="P17">
        <f t="shared" si="9"/>
        <v>3</v>
      </c>
    </row>
    <row r="18" spans="1:16" x14ac:dyDescent="0.3">
      <c r="A18" s="3">
        <f t="shared" si="0"/>
        <v>15</v>
      </c>
      <c r="B18" s="3">
        <v>28</v>
      </c>
      <c r="C18" s="3" t="s">
        <v>46</v>
      </c>
      <c r="D18" s="3" t="s">
        <v>18</v>
      </c>
      <c r="E18" s="39">
        <v>57.09</v>
      </c>
      <c r="F18" s="39">
        <v>66.84</v>
      </c>
      <c r="G18" s="39">
        <v>63.84</v>
      </c>
      <c r="H18" s="3">
        <f t="shared" si="1"/>
        <v>2.1895253109125941</v>
      </c>
      <c r="I18" s="3">
        <f t="shared" si="2"/>
        <v>1.8701376421304607</v>
      </c>
      <c r="J18" s="3">
        <f t="shared" si="3"/>
        <v>1.9580200501253131</v>
      </c>
      <c r="K18" s="40">
        <f t="shared" si="6"/>
        <v>676</v>
      </c>
      <c r="L18" s="40">
        <f t="shared" si="7"/>
        <v>636</v>
      </c>
      <c r="M18" s="40">
        <f t="shared" si="8"/>
        <v>661</v>
      </c>
      <c r="N18" s="40">
        <f t="shared" si="5"/>
        <v>1973</v>
      </c>
      <c r="O18" s="3"/>
      <c r="P18">
        <f t="shared" si="9"/>
        <v>3</v>
      </c>
    </row>
    <row r="19" spans="1:16" x14ac:dyDescent="0.3">
      <c r="A19" s="3">
        <f t="shared" si="0"/>
        <v>16</v>
      </c>
      <c r="B19" s="3">
        <v>5</v>
      </c>
      <c r="C19" s="3" t="s">
        <v>21</v>
      </c>
      <c r="D19" s="3" t="s">
        <v>18</v>
      </c>
      <c r="E19" s="39"/>
      <c r="F19" s="39"/>
      <c r="G19" s="39"/>
      <c r="H19" s="3"/>
      <c r="I19" s="3"/>
      <c r="J19" s="3"/>
      <c r="K19" s="40"/>
      <c r="L19" s="40"/>
      <c r="M19" s="40"/>
      <c r="N19" s="40">
        <f t="shared" si="5"/>
        <v>0</v>
      </c>
      <c r="O19" s="3"/>
      <c r="P19">
        <f t="shared" si="9"/>
        <v>0</v>
      </c>
    </row>
    <row r="20" spans="1:16" x14ac:dyDescent="0.3">
      <c r="A20" s="3">
        <f t="shared" si="0"/>
        <v>1</v>
      </c>
      <c r="B20" s="3">
        <v>20</v>
      </c>
      <c r="C20" s="3" t="s">
        <v>23</v>
      </c>
      <c r="D20" s="3" t="s">
        <v>48</v>
      </c>
      <c r="E20" s="41">
        <v>33.869999999999997</v>
      </c>
      <c r="F20" s="41">
        <v>36.33</v>
      </c>
      <c r="G20" s="41">
        <v>36.18</v>
      </c>
      <c r="H20" s="3">
        <f t="shared" ref="H20:J22" si="10">POWER(E$3,3)/E20</f>
        <v>3.6905816356657812</v>
      </c>
      <c r="I20" s="3">
        <f t="shared" si="10"/>
        <v>3.4406826314340768</v>
      </c>
      <c r="J20" s="3">
        <f t="shared" si="10"/>
        <v>3.4549474847982311</v>
      </c>
      <c r="K20" s="40">
        <f>ROUND(1000*H20/MAX(H$20:H$23),0)</f>
        <v>1000</v>
      </c>
      <c r="L20" s="40">
        <f t="shared" ref="L20:M20" si="11">ROUND(1000*I20/MAX(I$20:I$23),0)</f>
        <v>1000</v>
      </c>
      <c r="M20" s="40">
        <f t="shared" si="11"/>
        <v>1000</v>
      </c>
      <c r="N20" s="40">
        <f t="shared" si="5"/>
        <v>3000</v>
      </c>
      <c r="O20" s="3"/>
      <c r="P20">
        <f t="shared" si="9"/>
        <v>3</v>
      </c>
    </row>
    <row r="21" spans="1:16" x14ac:dyDescent="0.3">
      <c r="A21" s="24">
        <v>1</v>
      </c>
      <c r="B21" s="24">
        <v>24</v>
      </c>
      <c r="C21" s="24" t="s">
        <v>47</v>
      </c>
      <c r="D21" s="24" t="s">
        <v>48</v>
      </c>
      <c r="E21" s="42">
        <v>48.9</v>
      </c>
      <c r="F21" s="42">
        <v>54.22</v>
      </c>
      <c r="G21" s="42">
        <v>51.86</v>
      </c>
      <c r="H21" s="24">
        <f t="shared" si="10"/>
        <v>2.556237218813906</v>
      </c>
      <c r="I21" s="24">
        <f t="shared" si="10"/>
        <v>2.3054223533751386</v>
      </c>
      <c r="J21" s="24">
        <f t="shared" si="10"/>
        <v>2.4103355187042035</v>
      </c>
      <c r="K21" s="40">
        <f t="shared" ref="K21:K23" si="12">ROUND(1000*H21/MAX(H$20:H$23),0)</f>
        <v>693</v>
      </c>
      <c r="L21" s="40">
        <f t="shared" ref="L21:L23" si="13">ROUND(1000*I21/MAX(I$20:I$23),0)</f>
        <v>670</v>
      </c>
      <c r="M21" s="40">
        <f t="shared" ref="M21:M23" si="14">ROUND(1000*J21/MAX(J$20:J$23),0)</f>
        <v>698</v>
      </c>
      <c r="N21" s="40">
        <f t="shared" si="5"/>
        <v>2061</v>
      </c>
      <c r="O21" s="24"/>
      <c r="P21">
        <f t="shared" si="9"/>
        <v>3</v>
      </c>
    </row>
    <row r="22" spans="1:16" x14ac:dyDescent="0.3">
      <c r="A22" s="24">
        <v>2</v>
      </c>
      <c r="B22" s="24">
        <v>27</v>
      </c>
      <c r="C22" s="24" t="s">
        <v>49</v>
      </c>
      <c r="D22" s="24" t="s">
        <v>48</v>
      </c>
      <c r="E22" s="42">
        <v>59.67</v>
      </c>
      <c r="F22" s="42">
        <v>56.5</v>
      </c>
      <c r="G22" s="42">
        <v>58.09</v>
      </c>
      <c r="H22" s="24">
        <f t="shared" si="10"/>
        <v>2.0948550360315066</v>
      </c>
      <c r="I22" s="24">
        <f t="shared" si="10"/>
        <v>2.2123893805309733</v>
      </c>
      <c r="J22" s="24">
        <f t="shared" si="10"/>
        <v>2.1518333620244445</v>
      </c>
      <c r="K22" s="40">
        <f t="shared" si="12"/>
        <v>568</v>
      </c>
      <c r="L22" s="40">
        <f t="shared" si="13"/>
        <v>643</v>
      </c>
      <c r="M22" s="40">
        <f t="shared" si="14"/>
        <v>623</v>
      </c>
      <c r="N22" s="40">
        <f t="shared" si="5"/>
        <v>1834</v>
      </c>
      <c r="O22" s="24"/>
      <c r="P22">
        <f t="shared" si="9"/>
        <v>3</v>
      </c>
    </row>
    <row r="23" spans="1:16" x14ac:dyDescent="0.3">
      <c r="A23" s="24">
        <v>3</v>
      </c>
      <c r="B23" s="24">
        <v>4</v>
      </c>
      <c r="C23" s="24" t="s">
        <v>50</v>
      </c>
      <c r="D23" s="24" t="s">
        <v>48</v>
      </c>
      <c r="E23" s="42"/>
      <c r="F23" s="42">
        <v>50.98</v>
      </c>
      <c r="G23" s="42">
        <v>50.45</v>
      </c>
      <c r="H23" s="24"/>
      <c r="I23" s="24">
        <f>POWER(F$3,3)/F23</f>
        <v>2.4519419380149081</v>
      </c>
      <c r="J23" s="24">
        <f>POWER(G$3,3)/G23</f>
        <v>2.4777006937561943</v>
      </c>
      <c r="K23" s="40">
        <f t="shared" si="12"/>
        <v>0</v>
      </c>
      <c r="L23" s="40">
        <f t="shared" si="13"/>
        <v>713</v>
      </c>
      <c r="M23" s="40">
        <f t="shared" si="14"/>
        <v>717</v>
      </c>
      <c r="N23" s="40">
        <f t="shared" si="5"/>
        <v>1430</v>
      </c>
      <c r="O23" s="24"/>
      <c r="P23">
        <f t="shared" si="9"/>
        <v>3</v>
      </c>
    </row>
    <row r="24" spans="1:16" x14ac:dyDescent="0.3">
      <c r="A24" s="3"/>
      <c r="B24" s="3">
        <v>13</v>
      </c>
      <c r="C24" s="3" t="s">
        <v>67</v>
      </c>
      <c r="D24" s="3" t="s">
        <v>28</v>
      </c>
      <c r="E24" s="39"/>
      <c r="F24" s="39"/>
      <c r="G24" s="39"/>
      <c r="H24" s="3"/>
      <c r="I24" s="3"/>
      <c r="J24" s="3"/>
      <c r="K24" s="43"/>
      <c r="L24" s="7"/>
      <c r="M24" s="7"/>
      <c r="N24" s="7">
        <v>0</v>
      </c>
      <c r="O24" s="3"/>
      <c r="P24">
        <f t="shared" si="9"/>
        <v>0</v>
      </c>
    </row>
  </sheetData>
  <sortState ref="A5:N24">
    <sortCondition ref="D5:D24"/>
    <sortCondition ref="A5:A24"/>
  </sortState>
  <conditionalFormatting sqref="L24:N24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5:G23">
    <cfRule type="colorScale" priority="3">
      <colorScale>
        <cfvo type="min"/>
        <cfvo type="max"/>
        <color rgb="FF63BE7B"/>
        <color rgb="FFFCFCFF"/>
      </colorScale>
    </cfRule>
  </conditionalFormatting>
  <conditionalFormatting sqref="K5:N23">
    <cfRule type="colorScale" priority="2">
      <colorScale>
        <cfvo type="min"/>
        <cfvo type="max"/>
        <color rgb="FFFCFCFF"/>
        <color rgb="FF63BE7B"/>
      </colorScale>
    </cfRule>
  </conditionalFormatting>
  <conditionalFormatting sqref="K5:M23">
    <cfRule type="colorScale" priority="1">
      <colorScale>
        <cfvo type="min"/>
        <cfvo type="max"/>
        <color rgb="FFFCFCFF"/>
        <color rgb="FF63BE7B"/>
      </colorScale>
    </cfRule>
  </conditionalFormatting>
  <dataValidations count="1">
    <dataValidation type="list" allowBlank="1" showInputMessage="1" showErrorMessage="1" sqref="M1:O1" xr:uid="{EC9D29FD-E966-48F2-A385-63D953C3A3C2}">
      <formula1>"Provisional,Official,Final"</formula1>
    </dataValidation>
  </dataValidation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pageSetUpPr fitToPage="1"/>
  </sheetPr>
  <dimension ref="A1:V14"/>
  <sheetViews>
    <sheetView tabSelected="1" workbookViewId="0">
      <selection activeCell="H22" sqref="H22"/>
    </sheetView>
  </sheetViews>
  <sheetFormatPr defaultRowHeight="14.4" x14ac:dyDescent="0.3"/>
  <cols>
    <col min="1" max="1" width="4.6640625" customWidth="1"/>
    <col min="2" max="2" width="5" customWidth="1"/>
    <col min="3" max="3" width="33.5546875" bestFit="1" customWidth="1"/>
    <col min="4" max="4" width="4.33203125" bestFit="1" customWidth="1"/>
    <col min="5" max="20" width="6" customWidth="1"/>
    <col min="21" max="21" width="7.21875" bestFit="1" customWidth="1"/>
    <col min="22" max="22" width="5.77734375" bestFit="1" customWidth="1"/>
  </cols>
  <sheetData>
    <row r="1" spans="1:22" ht="21" x14ac:dyDescent="0.4">
      <c r="A1" s="62" t="s">
        <v>35</v>
      </c>
      <c r="B1" s="62"/>
      <c r="C1" s="62"/>
      <c r="D1" s="62"/>
      <c r="E1" s="62"/>
      <c r="F1" s="62"/>
      <c r="S1" s="63">
        <f ca="1">NOW()</f>
        <v>43730.573455902777</v>
      </c>
      <c r="T1" s="63"/>
      <c r="U1" s="63"/>
    </row>
    <row r="2" spans="1:22" ht="54" thickBot="1" x14ac:dyDescent="0.5">
      <c r="A2" s="2"/>
      <c r="B2" s="2"/>
      <c r="C2" s="2"/>
      <c r="D2" s="1"/>
      <c r="E2" s="4" t="s">
        <v>0</v>
      </c>
      <c r="F2" s="4" t="s">
        <v>10</v>
      </c>
      <c r="G2" s="5" t="s">
        <v>11</v>
      </c>
      <c r="H2" s="5" t="s">
        <v>9</v>
      </c>
      <c r="I2" s="5" t="s">
        <v>7</v>
      </c>
      <c r="J2" s="5" t="s">
        <v>8</v>
      </c>
      <c r="K2" s="5" t="s">
        <v>12</v>
      </c>
      <c r="L2" s="5" t="s">
        <v>13</v>
      </c>
      <c r="M2" s="5" t="s">
        <v>14</v>
      </c>
      <c r="N2" s="5" t="s">
        <v>14</v>
      </c>
      <c r="O2" s="5" t="s">
        <v>14</v>
      </c>
      <c r="P2" s="5" t="s">
        <v>14</v>
      </c>
      <c r="Q2" s="5" t="s">
        <v>15</v>
      </c>
      <c r="R2" s="5" t="s">
        <v>15</v>
      </c>
      <c r="S2" s="5" t="s">
        <v>6</v>
      </c>
      <c r="T2" s="5" t="s">
        <v>16</v>
      </c>
      <c r="U2" s="5"/>
    </row>
    <row r="3" spans="1:22" x14ac:dyDescent="0.3">
      <c r="A3" s="11" t="s">
        <v>1</v>
      </c>
      <c r="B3" s="12" t="s">
        <v>2</v>
      </c>
      <c r="C3" s="13" t="s">
        <v>3</v>
      </c>
      <c r="D3" s="13" t="s">
        <v>4</v>
      </c>
      <c r="E3" s="14">
        <v>1</v>
      </c>
      <c r="F3" s="14">
        <v>2</v>
      </c>
      <c r="G3" s="14">
        <v>3</v>
      </c>
      <c r="H3" s="14">
        <v>4</v>
      </c>
      <c r="I3" s="14">
        <v>5</v>
      </c>
      <c r="J3" s="14">
        <v>6</v>
      </c>
      <c r="K3" s="14">
        <v>7</v>
      </c>
      <c r="L3" s="14">
        <v>8</v>
      </c>
      <c r="M3" s="14" t="s">
        <v>29</v>
      </c>
      <c r="N3" s="15" t="s">
        <v>30</v>
      </c>
      <c r="O3" s="15" t="s">
        <v>31</v>
      </c>
      <c r="P3" s="15" t="s">
        <v>32</v>
      </c>
      <c r="Q3" s="15" t="s">
        <v>33</v>
      </c>
      <c r="R3" s="15" t="s">
        <v>34</v>
      </c>
      <c r="S3" s="15">
        <v>11</v>
      </c>
      <c r="T3" s="18">
        <v>12</v>
      </c>
      <c r="U3" s="19" t="s">
        <v>5</v>
      </c>
      <c r="V3" s="46" t="s">
        <v>69</v>
      </c>
    </row>
    <row r="4" spans="1:22" x14ac:dyDescent="0.3">
      <c r="A4" s="16">
        <f t="shared" ref="A4:A13" si="0">_xlfn.RANK.EQ(U4,$U$4:$U$13)</f>
        <v>1</v>
      </c>
      <c r="B4" s="3">
        <v>7</v>
      </c>
      <c r="C4" s="3" t="s">
        <v>23</v>
      </c>
      <c r="D4" s="3" t="s">
        <v>18</v>
      </c>
      <c r="E4" s="3">
        <v>968</v>
      </c>
      <c r="F4" s="3">
        <v>600</v>
      </c>
      <c r="G4" s="3">
        <v>992</v>
      </c>
      <c r="H4" s="3">
        <v>900</v>
      </c>
      <c r="I4" s="3">
        <v>966</v>
      </c>
      <c r="J4" s="3">
        <v>0</v>
      </c>
      <c r="K4" s="7">
        <v>1000</v>
      </c>
      <c r="L4" s="9">
        <v>994</v>
      </c>
      <c r="M4" s="3">
        <v>250</v>
      </c>
      <c r="N4" s="3">
        <v>170</v>
      </c>
      <c r="O4" s="3">
        <v>250</v>
      </c>
      <c r="P4" s="3">
        <v>250</v>
      </c>
      <c r="Q4" s="3">
        <v>250</v>
      </c>
      <c r="R4" s="3">
        <v>250</v>
      </c>
      <c r="S4" s="3">
        <v>350</v>
      </c>
      <c r="T4" s="9">
        <v>1000</v>
      </c>
      <c r="U4" s="20">
        <f t="shared" ref="U4:U14" si="1">SUM(E4:T4)</f>
        <v>9190</v>
      </c>
      <c r="V4">
        <f>COUNT(E4:T4)</f>
        <v>16</v>
      </c>
    </row>
    <row r="5" spans="1:22" x14ac:dyDescent="0.3">
      <c r="A5" s="16">
        <f t="shared" si="0"/>
        <v>2</v>
      </c>
      <c r="B5" s="3">
        <v>2</v>
      </c>
      <c r="C5" s="3" t="s">
        <v>19</v>
      </c>
      <c r="D5" s="3" t="s">
        <v>18</v>
      </c>
      <c r="E5" s="3">
        <v>1000</v>
      </c>
      <c r="F5" s="3"/>
      <c r="G5" s="3">
        <v>1000</v>
      </c>
      <c r="H5" s="3">
        <v>760</v>
      </c>
      <c r="I5" s="3">
        <v>680</v>
      </c>
      <c r="J5" s="3">
        <v>349</v>
      </c>
      <c r="K5" s="7">
        <v>489</v>
      </c>
      <c r="L5" s="9">
        <v>482</v>
      </c>
      <c r="M5" s="3">
        <v>250</v>
      </c>
      <c r="N5" s="3">
        <v>170</v>
      </c>
      <c r="O5" s="3">
        <v>250</v>
      </c>
      <c r="P5" s="3">
        <v>250</v>
      </c>
      <c r="Q5" s="3">
        <v>175</v>
      </c>
      <c r="R5" s="3">
        <v>250</v>
      </c>
      <c r="S5" s="3">
        <v>350</v>
      </c>
      <c r="T5" s="9">
        <v>844</v>
      </c>
      <c r="U5" s="20">
        <f t="shared" si="1"/>
        <v>7299</v>
      </c>
      <c r="V5">
        <f t="shared" ref="V5:V14" si="2">COUNT(E5:T5)</f>
        <v>15</v>
      </c>
    </row>
    <row r="6" spans="1:22" x14ac:dyDescent="0.3">
      <c r="A6" s="16">
        <f t="shared" si="0"/>
        <v>3</v>
      </c>
      <c r="B6" s="3">
        <v>8</v>
      </c>
      <c r="C6" s="3" t="s">
        <v>24</v>
      </c>
      <c r="D6" s="3" t="s">
        <v>18</v>
      </c>
      <c r="E6" s="3">
        <v>923</v>
      </c>
      <c r="F6" s="3">
        <v>476</v>
      </c>
      <c r="G6" s="3">
        <v>0</v>
      </c>
      <c r="H6" s="3">
        <v>828</v>
      </c>
      <c r="I6" s="3">
        <v>1000</v>
      </c>
      <c r="J6" s="3">
        <v>663</v>
      </c>
      <c r="K6" s="7">
        <v>644</v>
      </c>
      <c r="L6" s="9">
        <v>1000</v>
      </c>
      <c r="M6" s="3">
        <v>250</v>
      </c>
      <c r="N6" s="3">
        <v>250</v>
      </c>
      <c r="O6" s="3">
        <v>250</v>
      </c>
      <c r="P6" s="3">
        <v>170</v>
      </c>
      <c r="Q6" s="3">
        <v>0</v>
      </c>
      <c r="R6" s="3">
        <v>0</v>
      </c>
      <c r="S6" s="3">
        <v>350</v>
      </c>
      <c r="T6" s="9">
        <v>479</v>
      </c>
      <c r="U6" s="20">
        <f t="shared" si="1"/>
        <v>7283</v>
      </c>
      <c r="V6">
        <f t="shared" si="2"/>
        <v>16</v>
      </c>
    </row>
    <row r="7" spans="1:22" x14ac:dyDescent="0.3">
      <c r="A7" s="16">
        <f t="shared" si="0"/>
        <v>4</v>
      </c>
      <c r="B7" s="3">
        <v>5</v>
      </c>
      <c r="C7" s="3" t="s">
        <v>21</v>
      </c>
      <c r="D7" s="3" t="s">
        <v>18</v>
      </c>
      <c r="E7" s="3">
        <v>0</v>
      </c>
      <c r="F7" s="3">
        <v>498</v>
      </c>
      <c r="G7" s="3">
        <v>716</v>
      </c>
      <c r="H7" s="3">
        <v>357</v>
      </c>
      <c r="I7" s="3">
        <v>964</v>
      </c>
      <c r="J7" s="3">
        <v>626</v>
      </c>
      <c r="K7" s="7">
        <v>0</v>
      </c>
      <c r="L7" s="9">
        <v>0</v>
      </c>
      <c r="M7" s="3">
        <v>250</v>
      </c>
      <c r="N7" s="3">
        <v>250</v>
      </c>
      <c r="O7" s="3">
        <v>250</v>
      </c>
      <c r="P7" s="3">
        <v>250</v>
      </c>
      <c r="Q7" s="3">
        <v>250</v>
      </c>
      <c r="R7" s="3">
        <v>0</v>
      </c>
      <c r="S7" s="3">
        <v>50</v>
      </c>
      <c r="T7" s="9">
        <v>967</v>
      </c>
      <c r="U7" s="20">
        <f t="shared" si="1"/>
        <v>5428</v>
      </c>
      <c r="V7">
        <f t="shared" si="2"/>
        <v>16</v>
      </c>
    </row>
    <row r="8" spans="1:22" x14ac:dyDescent="0.3">
      <c r="A8" s="16">
        <f t="shared" si="0"/>
        <v>5</v>
      </c>
      <c r="B8" s="3">
        <v>12</v>
      </c>
      <c r="C8" s="3" t="s">
        <v>27</v>
      </c>
      <c r="D8" s="3" t="s">
        <v>18</v>
      </c>
      <c r="E8" s="3">
        <v>614</v>
      </c>
      <c r="F8" s="3"/>
      <c r="G8" s="3"/>
      <c r="H8" s="3"/>
      <c r="I8" s="3">
        <v>500</v>
      </c>
      <c r="J8" s="3">
        <v>282</v>
      </c>
      <c r="K8" s="7">
        <v>608</v>
      </c>
      <c r="L8" s="9">
        <v>490</v>
      </c>
      <c r="M8" s="3">
        <v>250</v>
      </c>
      <c r="N8" s="3">
        <v>250</v>
      </c>
      <c r="O8" s="3">
        <v>250</v>
      </c>
      <c r="P8" s="3">
        <v>250</v>
      </c>
      <c r="Q8" s="3">
        <v>250</v>
      </c>
      <c r="R8" s="3">
        <v>250</v>
      </c>
      <c r="S8" s="3">
        <v>350</v>
      </c>
      <c r="T8" s="9">
        <v>898</v>
      </c>
      <c r="U8" s="20">
        <f t="shared" si="1"/>
        <v>5242</v>
      </c>
      <c r="V8">
        <f t="shared" si="2"/>
        <v>13</v>
      </c>
    </row>
    <row r="9" spans="1:22" x14ac:dyDescent="0.3">
      <c r="A9" s="16">
        <f t="shared" si="0"/>
        <v>6</v>
      </c>
      <c r="B9" s="3">
        <v>6</v>
      </c>
      <c r="C9" s="3" t="s">
        <v>22</v>
      </c>
      <c r="D9" s="3" t="s">
        <v>18</v>
      </c>
      <c r="E9" s="3">
        <v>601</v>
      </c>
      <c r="F9" s="3"/>
      <c r="G9" s="3">
        <v>0</v>
      </c>
      <c r="H9" s="3">
        <v>595</v>
      </c>
      <c r="I9" s="3">
        <v>830</v>
      </c>
      <c r="J9" s="3">
        <v>548</v>
      </c>
      <c r="K9" s="7">
        <v>550</v>
      </c>
      <c r="L9" s="9"/>
      <c r="M9" s="3">
        <v>250</v>
      </c>
      <c r="N9" s="3">
        <v>250</v>
      </c>
      <c r="O9" s="3">
        <v>170</v>
      </c>
      <c r="P9" s="3">
        <v>250</v>
      </c>
      <c r="Q9" s="3">
        <v>0</v>
      </c>
      <c r="R9" s="3">
        <v>250</v>
      </c>
      <c r="S9" s="3">
        <v>0</v>
      </c>
      <c r="T9" s="9">
        <v>216</v>
      </c>
      <c r="U9" s="20">
        <f t="shared" si="1"/>
        <v>4510</v>
      </c>
      <c r="V9">
        <f t="shared" si="2"/>
        <v>14</v>
      </c>
    </row>
    <row r="10" spans="1:22" x14ac:dyDescent="0.3">
      <c r="A10" s="16">
        <f t="shared" si="0"/>
        <v>7</v>
      </c>
      <c r="B10" s="3">
        <v>9</v>
      </c>
      <c r="C10" s="3" t="s">
        <v>25</v>
      </c>
      <c r="D10" s="3" t="s">
        <v>18</v>
      </c>
      <c r="E10" s="3">
        <v>771</v>
      </c>
      <c r="F10" s="3">
        <v>0</v>
      </c>
      <c r="G10" s="3">
        <v>177</v>
      </c>
      <c r="H10" s="3">
        <v>0</v>
      </c>
      <c r="I10" s="3">
        <v>583</v>
      </c>
      <c r="J10" s="3">
        <v>265</v>
      </c>
      <c r="K10" s="7">
        <v>0</v>
      </c>
      <c r="L10" s="9">
        <v>430</v>
      </c>
      <c r="M10" s="3">
        <v>250</v>
      </c>
      <c r="N10" s="3">
        <v>250</v>
      </c>
      <c r="O10" s="3">
        <v>250</v>
      </c>
      <c r="P10" s="3">
        <v>250</v>
      </c>
      <c r="Q10" s="3">
        <v>0</v>
      </c>
      <c r="R10" s="3">
        <v>0</v>
      </c>
      <c r="S10" s="3">
        <v>0</v>
      </c>
      <c r="T10" s="9">
        <v>185</v>
      </c>
      <c r="U10" s="20">
        <f t="shared" si="1"/>
        <v>3411</v>
      </c>
      <c r="V10">
        <f t="shared" si="2"/>
        <v>16</v>
      </c>
    </row>
    <row r="11" spans="1:22" x14ac:dyDescent="0.3">
      <c r="A11" s="16">
        <f t="shared" si="0"/>
        <v>8</v>
      </c>
      <c r="B11" s="3">
        <v>11</v>
      </c>
      <c r="C11" s="3" t="s">
        <v>26</v>
      </c>
      <c r="D11" s="3" t="s">
        <v>18</v>
      </c>
      <c r="E11" s="3"/>
      <c r="F11" s="3"/>
      <c r="G11" s="3">
        <v>982</v>
      </c>
      <c r="H11" s="3"/>
      <c r="I11" s="3">
        <v>260</v>
      </c>
      <c r="J11" s="3"/>
      <c r="K11" s="7"/>
      <c r="L11" s="9"/>
      <c r="M11" s="3">
        <v>250</v>
      </c>
      <c r="N11" s="3">
        <v>250</v>
      </c>
      <c r="O11" s="3">
        <v>250</v>
      </c>
      <c r="P11" s="3"/>
      <c r="Q11" s="3"/>
      <c r="R11" s="3"/>
      <c r="S11" s="3"/>
      <c r="T11" s="9">
        <v>905</v>
      </c>
      <c r="U11" s="20">
        <f t="shared" si="1"/>
        <v>2897</v>
      </c>
      <c r="V11">
        <f t="shared" si="2"/>
        <v>6</v>
      </c>
    </row>
    <row r="12" spans="1:22" x14ac:dyDescent="0.3">
      <c r="A12" s="16">
        <f t="shared" si="0"/>
        <v>9</v>
      </c>
      <c r="B12" s="3">
        <v>3</v>
      </c>
      <c r="C12" s="3" t="s">
        <v>20</v>
      </c>
      <c r="D12" s="3" t="s">
        <v>18</v>
      </c>
      <c r="E12" s="3">
        <v>683</v>
      </c>
      <c r="F12" s="3"/>
      <c r="G12" s="3"/>
      <c r="H12" s="3"/>
      <c r="I12" s="3">
        <v>0</v>
      </c>
      <c r="J12" s="3">
        <v>0</v>
      </c>
      <c r="K12" s="7">
        <v>0</v>
      </c>
      <c r="L12" s="9">
        <v>431</v>
      </c>
      <c r="M12" s="3">
        <v>250</v>
      </c>
      <c r="N12" s="3">
        <v>250</v>
      </c>
      <c r="O12" s="3">
        <v>250</v>
      </c>
      <c r="P12" s="3">
        <v>250</v>
      </c>
      <c r="Q12" s="3">
        <v>100</v>
      </c>
      <c r="R12" s="3">
        <v>0</v>
      </c>
      <c r="S12" s="3">
        <v>100</v>
      </c>
      <c r="T12" s="9">
        <v>387</v>
      </c>
      <c r="U12" s="20">
        <f t="shared" si="1"/>
        <v>2701</v>
      </c>
      <c r="V12">
        <f t="shared" si="2"/>
        <v>13</v>
      </c>
    </row>
    <row r="13" spans="1:22" x14ac:dyDescent="0.3">
      <c r="A13" s="16">
        <f t="shared" si="0"/>
        <v>10</v>
      </c>
      <c r="B13" s="3">
        <v>1</v>
      </c>
      <c r="C13" s="3" t="s">
        <v>17</v>
      </c>
      <c r="D13" s="3" t="s">
        <v>18</v>
      </c>
      <c r="E13" s="3">
        <v>0</v>
      </c>
      <c r="F13" s="3"/>
      <c r="G13" s="3"/>
      <c r="H13" s="3"/>
      <c r="I13" s="3"/>
      <c r="J13" s="3"/>
      <c r="K13" s="7"/>
      <c r="L13" s="9">
        <v>473</v>
      </c>
      <c r="M13" s="3">
        <v>250</v>
      </c>
      <c r="N13" s="3">
        <v>250</v>
      </c>
      <c r="O13" s="3">
        <v>250</v>
      </c>
      <c r="P13" s="3">
        <v>250</v>
      </c>
      <c r="Q13" s="3">
        <v>250</v>
      </c>
      <c r="R13" s="3">
        <v>250</v>
      </c>
      <c r="S13" s="3">
        <v>0</v>
      </c>
      <c r="T13" s="9">
        <v>0</v>
      </c>
      <c r="U13" s="20">
        <f t="shared" si="1"/>
        <v>1973</v>
      </c>
      <c r="V13">
        <f t="shared" si="2"/>
        <v>10</v>
      </c>
    </row>
    <row r="14" spans="1:22" s="25" customFormat="1" x14ac:dyDescent="0.3">
      <c r="A14" s="17">
        <v>1</v>
      </c>
      <c r="B14" s="6">
        <v>13</v>
      </c>
      <c r="C14" s="6" t="s">
        <v>67</v>
      </c>
      <c r="D14" s="6" t="s">
        <v>28</v>
      </c>
      <c r="E14" s="6"/>
      <c r="F14" s="6"/>
      <c r="G14" s="6"/>
      <c r="H14" s="6"/>
      <c r="I14" s="6"/>
      <c r="J14" s="6"/>
      <c r="K14" s="8"/>
      <c r="L14" s="10"/>
      <c r="M14" s="6">
        <v>250</v>
      </c>
      <c r="N14" s="6"/>
      <c r="O14" s="6"/>
      <c r="P14" s="6"/>
      <c r="Q14" s="6"/>
      <c r="R14" s="6"/>
      <c r="S14" s="6"/>
      <c r="T14" s="10"/>
      <c r="U14" s="21">
        <f t="shared" si="1"/>
        <v>250</v>
      </c>
      <c r="V14">
        <f t="shared" si="2"/>
        <v>1</v>
      </c>
    </row>
  </sheetData>
  <sortState ref="A4:V14">
    <sortCondition ref="D4:D14"/>
    <sortCondition ref="A4:A14"/>
    <sortCondition ref="B4:B14"/>
  </sortState>
  <mergeCells count="2">
    <mergeCell ref="A1:F1"/>
    <mergeCell ref="S1:U1"/>
  </mergeCells>
  <conditionalFormatting sqref="H4:H13">
    <cfRule type="colorScale" priority="2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4:E14">
    <cfRule type="colorScale" priority="3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4:F14">
    <cfRule type="colorScale" priority="3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4:G14">
    <cfRule type="colorScale" priority="3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4:H14">
    <cfRule type="colorScale" priority="3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I4:I14">
    <cfRule type="colorScale" priority="3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4:J14">
    <cfRule type="colorScale" priority="3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Q4:R14">
    <cfRule type="colorScale" priority="4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M4:P14">
    <cfRule type="colorScale" priority="4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S4:T14">
    <cfRule type="colorScale" priority="4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4:U14">
    <cfRule type="colorScale" priority="4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4:L14">
    <cfRule type="colorScale" priority="6">
      <colorScale>
        <cfvo type="min"/>
        <cfvo type="max"/>
        <color rgb="FFFCFCFF"/>
        <color rgb="FF63BE7B"/>
      </colorScale>
    </cfRule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M4:R14">
    <cfRule type="colorScale" priority="5">
      <colorScale>
        <cfvo type="min"/>
        <cfvo type="max"/>
        <color rgb="FFFCFCFF"/>
        <color rgb="FF63BE7B"/>
      </colorScale>
    </cfRule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S4:S14">
    <cfRule type="colorScale" priority="4">
      <colorScale>
        <cfvo type="min"/>
        <cfvo type="max"/>
        <color rgb="FFFCFCFF"/>
        <color rgb="FF63BE7B"/>
      </colorScale>
    </cfRule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T4:T14">
    <cfRule type="colorScale" priority="3">
      <colorScale>
        <cfvo type="min"/>
        <cfvo type="max"/>
        <color rgb="FFFCFCFF"/>
        <color rgb="FF63BE7B"/>
      </colorScale>
    </cfRule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4:U14">
    <cfRule type="colorScale" priority="2">
      <colorScale>
        <cfvo type="min"/>
        <cfvo type="max"/>
        <color rgb="FFFCFCFF"/>
        <color rgb="FF63BE7B"/>
      </colorScale>
    </cfRule>
  </conditionalFormatting>
  <dataValidations count="1">
    <dataValidation type="list" allowBlank="1" showInputMessage="1" showErrorMessage="1" sqref="C2" xr:uid="{00000000-0002-0000-0000-000000000000}">
      <formula1>"PF1,PF1open,PF2,PL1,PL2"</formula1>
    </dataValidation>
  </dataValidations>
  <pageMargins left="0.70866141732283472" right="0.70866141732283472" top="0.78740157480314965" bottom="0.78740157480314965" header="0.31496062992125984" footer="0.31496062992125984"/>
  <pageSetup paperSize="9" scale="86" orientation="landscape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47760F-A430-485F-84E4-F5354C3E0DEF}">
  <sheetPr codeName="List4">
    <pageSetUpPr fitToPage="1"/>
  </sheetPr>
  <dimension ref="A1:U17"/>
  <sheetViews>
    <sheetView topLeftCell="D1" workbookViewId="0">
      <selection activeCell="V1" sqref="V1:AD1048576"/>
    </sheetView>
  </sheetViews>
  <sheetFormatPr defaultRowHeight="14.4" x14ac:dyDescent="0.3"/>
  <cols>
    <col min="1" max="1" width="6.5546875" customWidth="1"/>
    <col min="2" max="2" width="4" bestFit="1" customWidth="1"/>
    <col min="3" max="3" width="36.33203125" customWidth="1"/>
    <col min="4" max="4" width="4.33203125" bestFit="1" customWidth="1"/>
    <col min="5" max="19" width="6" customWidth="1"/>
    <col min="20" max="20" width="7.21875" bestFit="1" customWidth="1"/>
    <col min="21" max="21" width="7.77734375" customWidth="1"/>
  </cols>
  <sheetData>
    <row r="1" spans="1:21" ht="21" customHeight="1" x14ac:dyDescent="0.4">
      <c r="A1" s="62" t="s">
        <v>68</v>
      </c>
      <c r="B1" s="62"/>
      <c r="C1" s="62"/>
      <c r="D1" s="62"/>
      <c r="E1" s="62"/>
      <c r="F1" s="62"/>
      <c r="G1" s="62"/>
      <c r="H1" s="62"/>
      <c r="R1" s="63">
        <f ca="1">NOW()</f>
        <v>43730.573455902777</v>
      </c>
      <c r="S1" s="63"/>
      <c r="T1" s="63"/>
    </row>
    <row r="3" spans="1:21" ht="54" thickBot="1" x14ac:dyDescent="0.35">
      <c r="E3" s="4" t="s">
        <v>0</v>
      </c>
      <c r="F3" s="4" t="s">
        <v>10</v>
      </c>
      <c r="G3" s="5" t="s">
        <v>11</v>
      </c>
      <c r="H3" s="5" t="s">
        <v>9</v>
      </c>
      <c r="I3" s="5" t="s">
        <v>7</v>
      </c>
      <c r="J3" s="5" t="s">
        <v>8</v>
      </c>
      <c r="K3" s="5" t="s">
        <v>12</v>
      </c>
      <c r="L3" s="5" t="s">
        <v>13</v>
      </c>
      <c r="M3" s="5" t="s">
        <v>14</v>
      </c>
      <c r="N3" s="5" t="s">
        <v>14</v>
      </c>
      <c r="O3" s="5" t="s">
        <v>15</v>
      </c>
      <c r="P3" s="5" t="s">
        <v>15</v>
      </c>
      <c r="Q3" s="5" t="s">
        <v>6</v>
      </c>
      <c r="R3" s="5" t="s">
        <v>6</v>
      </c>
      <c r="S3" s="5" t="s">
        <v>16</v>
      </c>
      <c r="T3" s="5"/>
    </row>
    <row r="4" spans="1:21" ht="15" thickBot="1" x14ac:dyDescent="0.35">
      <c r="A4" s="33" t="s">
        <v>54</v>
      </c>
      <c r="B4" s="34" t="s">
        <v>2</v>
      </c>
      <c r="C4" s="34" t="s">
        <v>55</v>
      </c>
      <c r="D4" s="34" t="s">
        <v>56</v>
      </c>
      <c r="E4" s="34">
        <v>1</v>
      </c>
      <c r="F4" s="34">
        <v>2</v>
      </c>
      <c r="G4" s="34">
        <v>3</v>
      </c>
      <c r="H4" s="34">
        <v>4</v>
      </c>
      <c r="I4" s="34">
        <v>5</v>
      </c>
      <c r="J4" s="34">
        <v>6</v>
      </c>
      <c r="K4" s="34">
        <v>7</v>
      </c>
      <c r="L4" s="34">
        <v>8</v>
      </c>
      <c r="M4" s="34" t="s">
        <v>29</v>
      </c>
      <c r="N4" s="34" t="s">
        <v>30</v>
      </c>
      <c r="O4" s="34" t="s">
        <v>33</v>
      </c>
      <c r="P4" s="34" t="s">
        <v>34</v>
      </c>
      <c r="Q4" s="34" t="s">
        <v>71</v>
      </c>
      <c r="R4" s="34" t="s">
        <v>72</v>
      </c>
      <c r="S4" s="34">
        <v>12</v>
      </c>
      <c r="T4" s="34" t="s">
        <v>5</v>
      </c>
    </row>
    <row r="5" spans="1:21" x14ac:dyDescent="0.3">
      <c r="A5" s="3">
        <f t="shared" ref="A5:A12" si="0">_xlfn.RANK.EQ(T5,$T$5:$T$12)</f>
        <v>1</v>
      </c>
      <c r="B5" s="37">
        <v>2</v>
      </c>
      <c r="C5" s="37" t="s">
        <v>19</v>
      </c>
      <c r="D5" s="37" t="s">
        <v>18</v>
      </c>
      <c r="E5" s="3">
        <v>918</v>
      </c>
      <c r="F5" s="3">
        <v>1000</v>
      </c>
      <c r="G5" s="3">
        <v>1000</v>
      </c>
      <c r="H5" s="3">
        <v>1000</v>
      </c>
      <c r="I5" s="3">
        <v>716</v>
      </c>
      <c r="J5" s="3">
        <v>352</v>
      </c>
      <c r="K5" s="3">
        <v>660</v>
      </c>
      <c r="L5" s="3">
        <v>485</v>
      </c>
      <c r="M5" s="3">
        <v>250</v>
      </c>
      <c r="N5" s="3">
        <v>250</v>
      </c>
      <c r="O5" s="3">
        <v>250</v>
      </c>
      <c r="P5" s="3">
        <v>250</v>
      </c>
      <c r="Q5" s="3">
        <v>250</v>
      </c>
      <c r="R5" s="3">
        <v>200</v>
      </c>
      <c r="S5" s="3">
        <v>1000</v>
      </c>
      <c r="T5" s="3">
        <f t="shared" ref="T5:T17" si="1">SUM(E5:S5)</f>
        <v>8581</v>
      </c>
      <c r="U5">
        <f>COUNT(E5:S5)</f>
        <v>15</v>
      </c>
    </row>
    <row r="6" spans="1:21" x14ac:dyDescent="0.3">
      <c r="A6" s="3">
        <f t="shared" si="0"/>
        <v>2</v>
      </c>
      <c r="B6" s="3">
        <v>7</v>
      </c>
      <c r="C6" s="3" t="s">
        <v>23</v>
      </c>
      <c r="D6" s="3" t="s">
        <v>18</v>
      </c>
      <c r="E6" s="3">
        <v>1000</v>
      </c>
      <c r="F6" s="3">
        <v>812</v>
      </c>
      <c r="G6" s="3">
        <v>969</v>
      </c>
      <c r="H6" s="3">
        <v>0</v>
      </c>
      <c r="I6" s="3">
        <v>1000</v>
      </c>
      <c r="J6" s="3">
        <v>792</v>
      </c>
      <c r="K6" s="3">
        <v>1000</v>
      </c>
      <c r="L6" s="3">
        <v>1000</v>
      </c>
      <c r="M6" s="3">
        <v>250</v>
      </c>
      <c r="N6" s="3">
        <v>250</v>
      </c>
      <c r="O6" s="3">
        <v>250</v>
      </c>
      <c r="P6" s="3">
        <v>0</v>
      </c>
      <c r="Q6" s="3">
        <v>0</v>
      </c>
      <c r="R6" s="3">
        <v>200</v>
      </c>
      <c r="S6" s="3">
        <v>748</v>
      </c>
      <c r="T6" s="3">
        <f t="shared" si="1"/>
        <v>8271</v>
      </c>
      <c r="U6">
        <f t="shared" ref="U6:U17" si="2">COUNT(E6:S6)</f>
        <v>15</v>
      </c>
    </row>
    <row r="7" spans="1:21" x14ac:dyDescent="0.3">
      <c r="A7" s="3">
        <f t="shared" si="0"/>
        <v>3</v>
      </c>
      <c r="B7" s="3">
        <v>5</v>
      </c>
      <c r="C7" s="3" t="s">
        <v>21</v>
      </c>
      <c r="D7" s="3" t="s">
        <v>18</v>
      </c>
      <c r="E7" s="3">
        <v>968</v>
      </c>
      <c r="F7" s="3">
        <v>860</v>
      </c>
      <c r="G7" s="3">
        <v>988</v>
      </c>
      <c r="H7" s="3">
        <v>649</v>
      </c>
      <c r="I7" s="3">
        <v>926</v>
      </c>
      <c r="J7" s="3">
        <v>1000</v>
      </c>
      <c r="K7" s="3">
        <v>943</v>
      </c>
      <c r="L7" s="3">
        <v>539</v>
      </c>
      <c r="M7" s="3">
        <v>250</v>
      </c>
      <c r="N7" s="3">
        <v>250</v>
      </c>
      <c r="O7" s="3">
        <v>50</v>
      </c>
      <c r="P7" s="3">
        <v>250</v>
      </c>
      <c r="Q7" s="3">
        <v>0</v>
      </c>
      <c r="R7" s="3">
        <v>250</v>
      </c>
      <c r="S7" s="3">
        <v>149</v>
      </c>
      <c r="T7" s="3">
        <f t="shared" si="1"/>
        <v>8072</v>
      </c>
      <c r="U7">
        <f t="shared" si="2"/>
        <v>15</v>
      </c>
    </row>
    <row r="8" spans="1:21" x14ac:dyDescent="0.3">
      <c r="A8" s="3">
        <f t="shared" si="0"/>
        <v>4</v>
      </c>
      <c r="B8" s="3">
        <v>8</v>
      </c>
      <c r="C8" s="3" t="s">
        <v>24</v>
      </c>
      <c r="D8" s="3" t="s">
        <v>18</v>
      </c>
      <c r="E8" s="3">
        <v>849</v>
      </c>
      <c r="F8" s="3">
        <v>831</v>
      </c>
      <c r="G8" s="3">
        <v>434</v>
      </c>
      <c r="H8" s="3">
        <v>395</v>
      </c>
      <c r="I8" s="3">
        <v>754</v>
      </c>
      <c r="J8" s="3">
        <v>349</v>
      </c>
      <c r="K8" s="3">
        <v>869</v>
      </c>
      <c r="L8" s="3">
        <v>682</v>
      </c>
      <c r="M8" s="3">
        <v>250</v>
      </c>
      <c r="N8" s="3">
        <v>250</v>
      </c>
      <c r="O8" s="3">
        <v>0</v>
      </c>
      <c r="P8" s="3">
        <v>100</v>
      </c>
      <c r="Q8" s="3">
        <v>50</v>
      </c>
      <c r="R8" s="3">
        <v>0</v>
      </c>
      <c r="S8" s="3">
        <v>585</v>
      </c>
      <c r="T8" s="3">
        <f t="shared" si="1"/>
        <v>6398</v>
      </c>
      <c r="U8">
        <f t="shared" si="2"/>
        <v>15</v>
      </c>
    </row>
    <row r="9" spans="1:21" x14ac:dyDescent="0.3">
      <c r="A9" s="3">
        <f t="shared" si="0"/>
        <v>5</v>
      </c>
      <c r="B9" s="3">
        <v>12</v>
      </c>
      <c r="C9" s="3" t="s">
        <v>27</v>
      </c>
      <c r="D9" s="3" t="s">
        <v>18</v>
      </c>
      <c r="E9" s="3">
        <v>773</v>
      </c>
      <c r="F9" s="3">
        <v>578</v>
      </c>
      <c r="G9" s="3">
        <v>721</v>
      </c>
      <c r="H9" s="3">
        <v>0</v>
      </c>
      <c r="I9" s="3">
        <v>323</v>
      </c>
      <c r="J9" s="3">
        <v>245</v>
      </c>
      <c r="K9" s="3">
        <v>579</v>
      </c>
      <c r="L9" s="3">
        <v>471</v>
      </c>
      <c r="M9" s="3">
        <v>250</v>
      </c>
      <c r="N9" s="3">
        <v>250</v>
      </c>
      <c r="O9" s="3">
        <v>250</v>
      </c>
      <c r="P9" s="3">
        <v>175</v>
      </c>
      <c r="Q9" s="3">
        <v>250</v>
      </c>
      <c r="R9" s="3">
        <v>250</v>
      </c>
      <c r="S9" s="3">
        <v>659</v>
      </c>
      <c r="T9" s="3">
        <f t="shared" si="1"/>
        <v>5774</v>
      </c>
      <c r="U9">
        <f t="shared" si="2"/>
        <v>15</v>
      </c>
    </row>
    <row r="10" spans="1:21" x14ac:dyDescent="0.3">
      <c r="A10" s="3">
        <f t="shared" si="0"/>
        <v>6</v>
      </c>
      <c r="B10" s="3">
        <v>9</v>
      </c>
      <c r="C10" s="3" t="s">
        <v>25</v>
      </c>
      <c r="D10" s="3" t="s">
        <v>18</v>
      </c>
      <c r="E10" s="3">
        <v>507</v>
      </c>
      <c r="F10" s="3">
        <v>772</v>
      </c>
      <c r="G10" s="3">
        <v>876</v>
      </c>
      <c r="H10" s="3">
        <v>0</v>
      </c>
      <c r="I10" s="3">
        <v>0</v>
      </c>
      <c r="J10" s="3">
        <v>147</v>
      </c>
      <c r="K10" s="3">
        <v>621</v>
      </c>
      <c r="L10" s="3">
        <v>540</v>
      </c>
      <c r="M10" s="3">
        <v>250</v>
      </c>
      <c r="N10" s="3">
        <v>250</v>
      </c>
      <c r="O10" s="3">
        <v>0</v>
      </c>
      <c r="P10" s="3">
        <v>0</v>
      </c>
      <c r="Q10" s="3">
        <v>250</v>
      </c>
      <c r="R10" s="3">
        <v>0</v>
      </c>
      <c r="S10" s="3">
        <v>186</v>
      </c>
      <c r="T10" s="3">
        <f t="shared" si="1"/>
        <v>4399</v>
      </c>
      <c r="U10">
        <f t="shared" si="2"/>
        <v>15</v>
      </c>
    </row>
    <row r="11" spans="1:21" x14ac:dyDescent="0.3">
      <c r="A11" s="3">
        <f t="shared" si="0"/>
        <v>7</v>
      </c>
      <c r="B11" s="3">
        <v>6</v>
      </c>
      <c r="C11" s="3" t="s">
        <v>22</v>
      </c>
      <c r="D11" s="3" t="s">
        <v>18</v>
      </c>
      <c r="E11" s="3"/>
      <c r="F11" s="3"/>
      <c r="G11" s="3">
        <v>548</v>
      </c>
      <c r="H11" s="3">
        <v>342</v>
      </c>
      <c r="I11" s="3">
        <v>565</v>
      </c>
      <c r="J11" s="3">
        <v>279</v>
      </c>
      <c r="K11" s="3">
        <v>715</v>
      </c>
      <c r="L11" s="3">
        <v>574</v>
      </c>
      <c r="M11" s="3">
        <v>250</v>
      </c>
      <c r="N11" s="3">
        <v>250</v>
      </c>
      <c r="O11" s="3">
        <v>250</v>
      </c>
      <c r="P11" s="3">
        <v>250</v>
      </c>
      <c r="Q11" s="3">
        <v>0</v>
      </c>
      <c r="R11" s="3">
        <v>0</v>
      </c>
      <c r="S11" s="3">
        <v>134</v>
      </c>
      <c r="T11" s="3">
        <f t="shared" si="1"/>
        <v>4157</v>
      </c>
      <c r="U11">
        <f t="shared" si="2"/>
        <v>13</v>
      </c>
    </row>
    <row r="12" spans="1:21" x14ac:dyDescent="0.3">
      <c r="A12" s="3">
        <f t="shared" si="0"/>
        <v>8</v>
      </c>
      <c r="B12" s="3">
        <v>3</v>
      </c>
      <c r="C12" s="3" t="s">
        <v>20</v>
      </c>
      <c r="D12" s="3" t="s">
        <v>18</v>
      </c>
      <c r="E12" s="3">
        <v>501</v>
      </c>
      <c r="F12" s="3"/>
      <c r="G12" s="3">
        <v>329</v>
      </c>
      <c r="H12" s="3">
        <v>246</v>
      </c>
      <c r="I12" s="3">
        <v>0</v>
      </c>
      <c r="J12" s="3">
        <v>134</v>
      </c>
      <c r="K12" s="3">
        <v>702</v>
      </c>
      <c r="L12" s="3">
        <v>493</v>
      </c>
      <c r="M12" s="3">
        <v>170</v>
      </c>
      <c r="N12" s="3">
        <v>170</v>
      </c>
      <c r="O12" s="3">
        <v>50</v>
      </c>
      <c r="P12" s="3">
        <v>100</v>
      </c>
      <c r="Q12" s="3">
        <v>0</v>
      </c>
      <c r="R12" s="3">
        <v>100</v>
      </c>
      <c r="S12" s="3">
        <v>232</v>
      </c>
      <c r="T12" s="3">
        <f t="shared" si="1"/>
        <v>3227</v>
      </c>
      <c r="U12">
        <f t="shared" si="2"/>
        <v>14</v>
      </c>
    </row>
    <row r="13" spans="1:21" s="25" customFormat="1" x14ac:dyDescent="0.3">
      <c r="A13" s="6">
        <f>_xlfn.RANK.EQ(T13,$T$13:$T$17)</f>
        <v>1</v>
      </c>
      <c r="B13" s="48">
        <v>27</v>
      </c>
      <c r="C13" s="48" t="s">
        <v>49</v>
      </c>
      <c r="D13" s="6" t="s">
        <v>48</v>
      </c>
      <c r="E13" s="6">
        <v>679</v>
      </c>
      <c r="F13" s="6">
        <v>0</v>
      </c>
      <c r="G13" s="6">
        <v>595</v>
      </c>
      <c r="H13" s="6">
        <v>631</v>
      </c>
      <c r="I13" s="6">
        <v>821</v>
      </c>
      <c r="J13" s="6">
        <v>474.00000000000006</v>
      </c>
      <c r="K13" s="6">
        <v>767</v>
      </c>
      <c r="L13" s="6">
        <v>632</v>
      </c>
      <c r="M13" s="6">
        <v>250</v>
      </c>
      <c r="N13" s="6">
        <v>250</v>
      </c>
      <c r="O13" s="6">
        <v>0</v>
      </c>
      <c r="P13" s="6">
        <v>0</v>
      </c>
      <c r="Q13" s="6">
        <v>100</v>
      </c>
      <c r="R13" s="6">
        <v>0</v>
      </c>
      <c r="S13" s="6">
        <v>666</v>
      </c>
      <c r="T13" s="6">
        <f t="shared" si="1"/>
        <v>5865</v>
      </c>
      <c r="U13">
        <f t="shared" si="2"/>
        <v>15</v>
      </c>
    </row>
    <row r="14" spans="1:21" s="25" customFormat="1" x14ac:dyDescent="0.3">
      <c r="A14" s="6">
        <f>_xlfn.RANK.EQ(T14,$T$13:$T$17)</f>
        <v>2</v>
      </c>
      <c r="B14" s="48">
        <v>20</v>
      </c>
      <c r="C14" s="48" t="s">
        <v>23</v>
      </c>
      <c r="D14" s="6" t="s">
        <v>48</v>
      </c>
      <c r="E14" s="6">
        <v>900</v>
      </c>
      <c r="F14" s="6"/>
      <c r="G14" s="6"/>
      <c r="H14" s="6">
        <v>0</v>
      </c>
      <c r="I14" s="6">
        <v>900</v>
      </c>
      <c r="J14" s="6"/>
      <c r="K14" s="6">
        <v>900</v>
      </c>
      <c r="L14" s="6">
        <v>900</v>
      </c>
      <c r="M14" s="6">
        <v>250</v>
      </c>
      <c r="N14" s="6">
        <v>250</v>
      </c>
      <c r="O14" s="6">
        <v>100</v>
      </c>
      <c r="P14" s="6">
        <v>100</v>
      </c>
      <c r="Q14" s="6">
        <v>200</v>
      </c>
      <c r="R14" s="6">
        <v>100</v>
      </c>
      <c r="S14" s="6">
        <v>845</v>
      </c>
      <c r="T14" s="6">
        <f t="shared" si="1"/>
        <v>5445</v>
      </c>
      <c r="U14">
        <f t="shared" si="2"/>
        <v>12</v>
      </c>
    </row>
    <row r="15" spans="1:21" s="25" customFormat="1" x14ac:dyDescent="0.3">
      <c r="A15" s="6">
        <f>_xlfn.RANK.EQ(T15,$T$13:$T$17)</f>
        <v>3</v>
      </c>
      <c r="B15" s="6">
        <v>4</v>
      </c>
      <c r="C15" s="6" t="s">
        <v>50</v>
      </c>
      <c r="D15" s="6" t="s">
        <v>48</v>
      </c>
      <c r="E15" s="6"/>
      <c r="F15" s="6"/>
      <c r="G15" s="6">
        <v>900</v>
      </c>
      <c r="H15" s="6">
        <v>0</v>
      </c>
      <c r="I15" s="6">
        <v>533</v>
      </c>
      <c r="J15" s="6">
        <v>600.00000000000011</v>
      </c>
      <c r="K15" s="6">
        <v>743</v>
      </c>
      <c r="L15" s="6">
        <v>797</v>
      </c>
      <c r="M15" s="6">
        <v>250</v>
      </c>
      <c r="N15" s="6">
        <v>250</v>
      </c>
      <c r="O15" s="6">
        <v>0</v>
      </c>
      <c r="P15" s="6">
        <v>50</v>
      </c>
      <c r="Q15" s="6">
        <v>0</v>
      </c>
      <c r="R15" s="6">
        <v>0</v>
      </c>
      <c r="S15" s="6">
        <v>1000</v>
      </c>
      <c r="T15" s="6">
        <f t="shared" si="1"/>
        <v>5123</v>
      </c>
      <c r="U15">
        <f t="shared" si="2"/>
        <v>13</v>
      </c>
    </row>
    <row r="16" spans="1:21" s="25" customFormat="1" x14ac:dyDescent="0.3">
      <c r="A16" s="6">
        <f>_xlfn.RANK.EQ(T16,$T$13:$T$17)</f>
        <v>4</v>
      </c>
      <c r="B16" s="6">
        <v>32</v>
      </c>
      <c r="C16" s="49" t="s">
        <v>77</v>
      </c>
      <c r="D16" s="6" t="s">
        <v>48</v>
      </c>
      <c r="E16" s="6">
        <v>642</v>
      </c>
      <c r="F16" s="6"/>
      <c r="G16" s="6">
        <v>637</v>
      </c>
      <c r="H16" s="6"/>
      <c r="I16" s="6"/>
      <c r="J16" s="6"/>
      <c r="K16" s="6"/>
      <c r="L16" s="6"/>
      <c r="M16" s="6">
        <v>250</v>
      </c>
      <c r="N16" s="6">
        <v>170</v>
      </c>
      <c r="O16" s="6">
        <v>0</v>
      </c>
      <c r="P16" s="6">
        <v>175</v>
      </c>
      <c r="Q16" s="6">
        <v>0</v>
      </c>
      <c r="R16" s="6">
        <v>0</v>
      </c>
      <c r="S16" s="6">
        <v>511</v>
      </c>
      <c r="T16" s="6">
        <f t="shared" si="1"/>
        <v>2385</v>
      </c>
      <c r="U16">
        <f t="shared" si="2"/>
        <v>9</v>
      </c>
    </row>
    <row r="17" spans="1:21" s="25" customFormat="1" x14ac:dyDescent="0.3">
      <c r="A17" s="6">
        <f>_xlfn.RANK.EQ(T17,$T$13:$T$17)</f>
        <v>5</v>
      </c>
      <c r="B17" s="6">
        <v>31</v>
      </c>
      <c r="C17" s="49" t="s">
        <v>76</v>
      </c>
      <c r="D17" s="6" t="s">
        <v>48</v>
      </c>
      <c r="E17" s="6"/>
      <c r="F17" s="6">
        <v>0</v>
      </c>
      <c r="G17" s="6"/>
      <c r="H17" s="6">
        <v>419</v>
      </c>
      <c r="I17" s="6"/>
      <c r="J17" s="6"/>
      <c r="K17" s="6"/>
      <c r="L17" s="6"/>
      <c r="M17" s="6">
        <v>170</v>
      </c>
      <c r="N17" s="6">
        <v>250</v>
      </c>
      <c r="O17" s="6">
        <v>0</v>
      </c>
      <c r="P17" s="6">
        <v>175</v>
      </c>
      <c r="Q17" s="6"/>
      <c r="R17" s="6"/>
      <c r="S17" s="6"/>
      <c r="T17" s="6">
        <f t="shared" si="1"/>
        <v>1014</v>
      </c>
      <c r="U17">
        <f t="shared" si="2"/>
        <v>6</v>
      </c>
    </row>
  </sheetData>
  <sortState ref="A5:U17">
    <sortCondition ref="D5:D17"/>
    <sortCondition ref="A5:A17"/>
    <sortCondition ref="B5:B17"/>
  </sortState>
  <mergeCells count="2">
    <mergeCell ref="A1:H1"/>
    <mergeCell ref="R1:T1"/>
  </mergeCells>
  <conditionalFormatting sqref="T5:T12">
    <cfRule type="colorScale" priority="7">
      <colorScale>
        <cfvo type="min"/>
        <cfvo type="max"/>
        <color rgb="FFFCFCFF"/>
        <color rgb="FF63BE7B"/>
      </colorScale>
    </cfRule>
  </conditionalFormatting>
  <conditionalFormatting sqref="S5:S12">
    <cfRule type="colorScale" priority="6">
      <colorScale>
        <cfvo type="min"/>
        <cfvo type="max"/>
        <color rgb="FFFCFCFF"/>
        <color rgb="FF63BE7B"/>
      </colorScale>
    </cfRule>
  </conditionalFormatting>
  <conditionalFormatting sqref="M5:R17">
    <cfRule type="colorScale" priority="5">
      <colorScale>
        <cfvo type="min"/>
        <cfvo type="max"/>
        <color rgb="FFFCFCFF"/>
        <color rgb="FF63BE7B"/>
      </colorScale>
    </cfRule>
  </conditionalFormatting>
  <conditionalFormatting sqref="S13:S17">
    <cfRule type="colorScale" priority="4">
      <colorScale>
        <cfvo type="min"/>
        <cfvo type="max"/>
        <color rgb="FFFCFCFF"/>
        <color rgb="FF63BE7B"/>
      </colorScale>
    </cfRule>
  </conditionalFormatting>
  <conditionalFormatting sqref="T13:T17">
    <cfRule type="colorScale" priority="3">
      <colorScale>
        <cfvo type="min"/>
        <cfvo type="max"/>
        <color rgb="FFFCFCFF"/>
        <color rgb="FF63BE7B"/>
      </colorScale>
    </cfRule>
  </conditionalFormatting>
  <conditionalFormatting sqref="E5:L12">
    <cfRule type="colorScale" priority="2">
      <colorScale>
        <cfvo type="min"/>
        <cfvo type="max"/>
        <color rgb="FFFCFCFF"/>
        <color rgb="FF63BE7B"/>
      </colorScale>
    </cfRule>
  </conditionalFormatting>
  <conditionalFormatting sqref="E13:L17">
    <cfRule type="colorScale" priority="1">
      <colorScale>
        <cfvo type="min"/>
        <cfvo type="max"/>
        <color rgb="FFFCFCFF"/>
        <color rgb="FF63BE7B"/>
      </colorScale>
    </cfRule>
  </conditionalFormatting>
  <pageMargins left="0.7" right="0.7" top="0.78740157499999996" bottom="0.78740157499999996" header="0.3" footer="0.3"/>
  <pageSetup paperSize="9" scale="88" orientation="landscape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468FFB-9421-472B-96E7-C6D614571E3D}">
  <sheetPr codeName="List5">
    <pageSetUpPr fitToPage="1"/>
  </sheetPr>
  <dimension ref="A1:M29"/>
  <sheetViews>
    <sheetView workbookViewId="0">
      <selection activeCell="Q14" sqref="Q14"/>
    </sheetView>
  </sheetViews>
  <sheetFormatPr defaultRowHeight="14.4" x14ac:dyDescent="0.3"/>
  <cols>
    <col min="1" max="1" width="4.88671875" bestFit="1" customWidth="1"/>
    <col min="2" max="2" width="4" bestFit="1" customWidth="1"/>
    <col min="3" max="3" width="33.77734375" bestFit="1" customWidth="1"/>
    <col min="4" max="4" width="4.33203125" bestFit="1" customWidth="1"/>
    <col min="5" max="5" width="12.44140625" bestFit="1" customWidth="1"/>
    <col min="6" max="6" width="14.88671875" bestFit="1" customWidth="1"/>
    <col min="7" max="7" width="15.88671875" bestFit="1" customWidth="1"/>
    <col min="9" max="9" width="3.5546875" customWidth="1"/>
    <col min="10" max="12" width="6.21875" bestFit="1" customWidth="1"/>
    <col min="13" max="13" width="7.33203125" bestFit="1" customWidth="1"/>
  </cols>
  <sheetData>
    <row r="1" spans="1:13" ht="18.600000000000001" thickBot="1" x14ac:dyDescent="0.4">
      <c r="A1" s="64" t="s">
        <v>40</v>
      </c>
      <c r="B1" s="64"/>
      <c r="C1" s="64"/>
      <c r="D1" s="64"/>
      <c r="E1" s="64"/>
      <c r="F1" s="64"/>
      <c r="G1" s="44">
        <f ca="1">NOW()</f>
        <v>43730.573455902777</v>
      </c>
      <c r="J1" s="65" t="s">
        <v>70</v>
      </c>
      <c r="K1" s="66"/>
      <c r="L1" s="66"/>
      <c r="M1" s="66"/>
    </row>
    <row r="2" spans="1:13" x14ac:dyDescent="0.3">
      <c r="A2" s="11" t="s">
        <v>1</v>
      </c>
      <c r="B2" s="12" t="s">
        <v>2</v>
      </c>
      <c r="C2" s="13" t="s">
        <v>3</v>
      </c>
      <c r="D2" s="13" t="s">
        <v>4</v>
      </c>
      <c r="E2" s="12" t="s">
        <v>37</v>
      </c>
      <c r="F2" s="12" t="s">
        <v>38</v>
      </c>
      <c r="G2" s="12" t="s">
        <v>39</v>
      </c>
      <c r="H2" s="14" t="s">
        <v>5</v>
      </c>
      <c r="I2" s="14"/>
      <c r="J2" s="12" t="s">
        <v>73</v>
      </c>
      <c r="K2" s="12" t="s">
        <v>74</v>
      </c>
      <c r="L2" s="12" t="s">
        <v>75</v>
      </c>
      <c r="M2" s="12" t="s">
        <v>5</v>
      </c>
    </row>
    <row r="3" spans="1:13" x14ac:dyDescent="0.3">
      <c r="A3" s="3">
        <f t="shared" ref="A3:A18" si="0">_xlfn.RANK.EQ(H3,$H$3:$H$18)</f>
        <v>1</v>
      </c>
      <c r="B3" s="3">
        <v>2</v>
      </c>
      <c r="C3" s="3" t="s">
        <v>19</v>
      </c>
      <c r="D3" s="3" t="s">
        <v>18</v>
      </c>
      <c r="E3" s="3">
        <f>VLOOKUP(B3,'0.kolo'!$B$5:$N$24,13,FALSE)</f>
        <v>2409</v>
      </c>
      <c r="F3" s="3">
        <f>VLOOKUP(B3,'1.kolo'!$B$4:$U$14,20,FALSE)</f>
        <v>7299</v>
      </c>
      <c r="G3" s="3">
        <f>VLOOKUP(B3,'2.kolo'!$B$5:$T$17,19,FALSE)</f>
        <v>8581</v>
      </c>
      <c r="H3" s="3">
        <f t="shared" ref="H3:H25" si="1">SUM(E3:G3)</f>
        <v>18289</v>
      </c>
      <c r="I3" s="3"/>
      <c r="J3" s="3">
        <f>VLOOKUP(B3,'0.kolo'!$B$5:$P$24,15,FALSE)</f>
        <v>3</v>
      </c>
      <c r="K3" s="3">
        <f>VLOOKUP(B3,'1.kolo'!$B$4:$V$14,21,FALSE)</f>
        <v>15</v>
      </c>
      <c r="L3" s="3">
        <f>VLOOKUP(B3,'2.kolo'!$B$5:$U$17,20,FALSE)</f>
        <v>15</v>
      </c>
      <c r="M3" s="3">
        <f t="shared" ref="M3:M22" si="2">SUM(J3:L3)</f>
        <v>33</v>
      </c>
    </row>
    <row r="4" spans="1:13" x14ac:dyDescent="0.3">
      <c r="A4" s="3">
        <f t="shared" si="0"/>
        <v>2</v>
      </c>
      <c r="B4" s="3">
        <v>7</v>
      </c>
      <c r="C4" s="3" t="s">
        <v>23</v>
      </c>
      <c r="D4" s="3" t="s">
        <v>18</v>
      </c>
      <c r="E4" s="3"/>
      <c r="F4" s="3">
        <f>VLOOKUP(B4,'1.kolo'!$B$4:$U$14,20,FALSE)</f>
        <v>9190</v>
      </c>
      <c r="G4" s="3">
        <f>VLOOKUP(B4,'2.kolo'!$B$5:$T$17,19,FALSE)</f>
        <v>8271</v>
      </c>
      <c r="H4" s="3">
        <f t="shared" si="1"/>
        <v>17461</v>
      </c>
      <c r="I4" s="3"/>
      <c r="J4" s="3"/>
      <c r="K4" s="3">
        <f>VLOOKUP(B4,'1.kolo'!$B$4:$V$14,21,FALSE)</f>
        <v>16</v>
      </c>
      <c r="L4" s="3">
        <f>VLOOKUP(B4,'2.kolo'!$B$5:$U$17,20,FALSE)</f>
        <v>15</v>
      </c>
      <c r="M4" s="3">
        <f t="shared" si="2"/>
        <v>31</v>
      </c>
    </row>
    <row r="5" spans="1:13" x14ac:dyDescent="0.3">
      <c r="A5" s="3">
        <f t="shared" si="0"/>
        <v>3</v>
      </c>
      <c r="B5" s="3">
        <v>8</v>
      </c>
      <c r="C5" s="3" t="s">
        <v>24</v>
      </c>
      <c r="D5" s="3" t="s">
        <v>18</v>
      </c>
      <c r="E5" s="3">
        <f>VLOOKUP(B5,'0.kolo'!$B$5:$N$24,13,FALSE)</f>
        <v>2837</v>
      </c>
      <c r="F5" s="3">
        <f>VLOOKUP(B5,'1.kolo'!$B$4:$U$14,20,FALSE)</f>
        <v>7283</v>
      </c>
      <c r="G5" s="3">
        <f>VLOOKUP(B5,'2.kolo'!$B$5:$T$17,19,FALSE)</f>
        <v>6398</v>
      </c>
      <c r="H5" s="3">
        <f t="shared" si="1"/>
        <v>16518</v>
      </c>
      <c r="I5" s="3"/>
      <c r="J5" s="3">
        <f>VLOOKUP(B5,'0.kolo'!$B$5:$P$24,15,FALSE)</f>
        <v>3</v>
      </c>
      <c r="K5" s="3">
        <f>VLOOKUP(B5,'1.kolo'!$B$4:$V$14,21,FALSE)</f>
        <v>16</v>
      </c>
      <c r="L5" s="3">
        <f>VLOOKUP(B5,'2.kolo'!$B$5:$U$17,20,FALSE)</f>
        <v>15</v>
      </c>
      <c r="M5" s="3">
        <f t="shared" si="2"/>
        <v>34</v>
      </c>
    </row>
    <row r="6" spans="1:13" x14ac:dyDescent="0.3">
      <c r="A6" s="3">
        <f t="shared" si="0"/>
        <v>4</v>
      </c>
      <c r="B6" s="3">
        <v>12</v>
      </c>
      <c r="C6" s="3" t="s">
        <v>27</v>
      </c>
      <c r="D6" s="3" t="s">
        <v>18</v>
      </c>
      <c r="E6" s="3">
        <f>VLOOKUP(B6,'0.kolo'!$B$5:$N$24,13,FALSE)</f>
        <v>2940</v>
      </c>
      <c r="F6" s="3">
        <f>VLOOKUP(B6,'1.kolo'!$B$4:$U$14,20,FALSE)</f>
        <v>5242</v>
      </c>
      <c r="G6" s="3">
        <f>VLOOKUP(B6,'2.kolo'!$B$5:$T$17,19,FALSE)</f>
        <v>5774</v>
      </c>
      <c r="H6" s="3">
        <f t="shared" si="1"/>
        <v>13956</v>
      </c>
      <c r="I6" s="3"/>
      <c r="J6" s="3">
        <f>VLOOKUP(B6,'0.kolo'!$B$5:$P$24,15,FALSE)</f>
        <v>3</v>
      </c>
      <c r="K6" s="3">
        <f>VLOOKUP(B6,'1.kolo'!$B$4:$V$14,21,FALSE)</f>
        <v>13</v>
      </c>
      <c r="L6" s="3">
        <f>VLOOKUP(B6,'2.kolo'!$B$5:$U$17,20,FALSE)</f>
        <v>15</v>
      </c>
      <c r="M6" s="3">
        <f t="shared" si="2"/>
        <v>31</v>
      </c>
    </row>
    <row r="7" spans="1:13" x14ac:dyDescent="0.3">
      <c r="A7" s="3">
        <f t="shared" si="0"/>
        <v>5</v>
      </c>
      <c r="B7" s="3">
        <v>5</v>
      </c>
      <c r="C7" s="3" t="s">
        <v>21</v>
      </c>
      <c r="D7" s="3" t="s">
        <v>18</v>
      </c>
      <c r="E7" s="3"/>
      <c r="F7" s="3">
        <f>VLOOKUP(B7,'1.kolo'!$B$4:$U$14,20,FALSE)</f>
        <v>5428</v>
      </c>
      <c r="G7" s="3">
        <f>VLOOKUP(B7,'2.kolo'!$B$5:$T$17,19,FALSE)</f>
        <v>8072</v>
      </c>
      <c r="H7" s="3">
        <f t="shared" si="1"/>
        <v>13500</v>
      </c>
      <c r="I7" s="3"/>
      <c r="J7" s="3"/>
      <c r="K7" s="3">
        <f>VLOOKUP(B7,'1.kolo'!$B$4:$V$14,21,FALSE)</f>
        <v>16</v>
      </c>
      <c r="L7" s="3">
        <f>VLOOKUP(B7,'2.kolo'!$B$5:$U$17,20,FALSE)</f>
        <v>15</v>
      </c>
      <c r="M7" s="3">
        <f t="shared" si="2"/>
        <v>31</v>
      </c>
    </row>
    <row r="8" spans="1:13" x14ac:dyDescent="0.3">
      <c r="A8" s="3">
        <f t="shared" si="0"/>
        <v>6</v>
      </c>
      <c r="B8" s="3">
        <v>6</v>
      </c>
      <c r="C8" s="3" t="s">
        <v>22</v>
      </c>
      <c r="D8" s="3" t="s">
        <v>18</v>
      </c>
      <c r="E8" s="3">
        <f>VLOOKUP(B8,'0.kolo'!$B$5:$N$24,13,FALSE)</f>
        <v>2570</v>
      </c>
      <c r="F8" s="3">
        <f>VLOOKUP(B8,'1.kolo'!$B$4:$U$14,20,FALSE)</f>
        <v>4510</v>
      </c>
      <c r="G8" s="3">
        <f>VLOOKUP(B8,'2.kolo'!$B$5:$T$17,19,FALSE)</f>
        <v>4157</v>
      </c>
      <c r="H8" s="3">
        <f t="shared" si="1"/>
        <v>11237</v>
      </c>
      <c r="I8" s="3"/>
      <c r="J8" s="3">
        <f>VLOOKUP(B8,'0.kolo'!$B$5:$P$24,15,FALSE)</f>
        <v>3</v>
      </c>
      <c r="K8" s="3">
        <f>VLOOKUP(B8,'1.kolo'!$B$4:$V$14,21,FALSE)</f>
        <v>14</v>
      </c>
      <c r="L8" s="3">
        <f>VLOOKUP(B8,'2.kolo'!$B$5:$U$17,20,FALSE)</f>
        <v>13</v>
      </c>
      <c r="M8" s="3">
        <f t="shared" si="2"/>
        <v>30</v>
      </c>
    </row>
    <row r="9" spans="1:13" x14ac:dyDescent="0.3">
      <c r="A9" s="3">
        <f t="shared" si="0"/>
        <v>7</v>
      </c>
      <c r="B9" s="3">
        <v>9</v>
      </c>
      <c r="C9" s="3" t="s">
        <v>25</v>
      </c>
      <c r="D9" s="3" t="s">
        <v>18</v>
      </c>
      <c r="E9" s="3">
        <f>VLOOKUP(B9,'0.kolo'!$B$5:$N$24,13,FALSE)</f>
        <v>2865</v>
      </c>
      <c r="F9" s="3">
        <f>VLOOKUP(B9,'1.kolo'!$B$4:$U$14,20,FALSE)</f>
        <v>3411</v>
      </c>
      <c r="G9" s="3">
        <f>VLOOKUP(B9,'2.kolo'!$B$5:$T$17,19,FALSE)</f>
        <v>4399</v>
      </c>
      <c r="H9" s="3">
        <f t="shared" si="1"/>
        <v>10675</v>
      </c>
      <c r="I9" s="3"/>
      <c r="J9" s="3">
        <f>VLOOKUP(B9,'0.kolo'!$B$5:$P$24,15,FALSE)</f>
        <v>3</v>
      </c>
      <c r="K9" s="3">
        <f>VLOOKUP(B9,'1.kolo'!$B$4:$V$14,21,FALSE)</f>
        <v>16</v>
      </c>
      <c r="L9" s="3">
        <f>VLOOKUP(B9,'2.kolo'!$B$5:$U$17,20,FALSE)</f>
        <v>15</v>
      </c>
      <c r="M9" s="3">
        <f t="shared" si="2"/>
        <v>34</v>
      </c>
    </row>
    <row r="10" spans="1:13" x14ac:dyDescent="0.3">
      <c r="A10" s="3">
        <f t="shared" si="0"/>
        <v>8</v>
      </c>
      <c r="B10" s="3">
        <v>3</v>
      </c>
      <c r="C10" s="3" t="s">
        <v>20</v>
      </c>
      <c r="D10" s="3" t="s">
        <v>18</v>
      </c>
      <c r="E10" s="3">
        <f>VLOOKUP(B10,'0.kolo'!$B$5:$N$24,13,FALSE)</f>
        <v>2313</v>
      </c>
      <c r="F10" s="3">
        <f>VLOOKUP(B10,'1.kolo'!$B$4:$U$14,20,FALSE)</f>
        <v>2701</v>
      </c>
      <c r="G10" s="3">
        <f>VLOOKUP(B10,'2.kolo'!$B$5:$T$17,19,FALSE)</f>
        <v>3227</v>
      </c>
      <c r="H10" s="3">
        <f t="shared" si="1"/>
        <v>8241</v>
      </c>
      <c r="I10" s="3"/>
      <c r="J10" s="3">
        <f>VLOOKUP(B10,'0.kolo'!$B$5:$P$24,15,FALSE)</f>
        <v>3</v>
      </c>
      <c r="K10" s="3">
        <f>VLOOKUP(B10,'1.kolo'!$B$4:$V$14,21,FALSE)</f>
        <v>13</v>
      </c>
      <c r="L10" s="3">
        <f>VLOOKUP(B10,'2.kolo'!$B$5:$U$17,20,FALSE)</f>
        <v>14</v>
      </c>
      <c r="M10" s="3">
        <f t="shared" si="2"/>
        <v>30</v>
      </c>
    </row>
    <row r="11" spans="1:13" x14ac:dyDescent="0.3">
      <c r="A11" s="3">
        <f t="shared" si="0"/>
        <v>9</v>
      </c>
      <c r="B11" s="3">
        <v>11</v>
      </c>
      <c r="C11" s="3" t="s">
        <v>26</v>
      </c>
      <c r="D11" s="3" t="s">
        <v>18</v>
      </c>
      <c r="E11" s="3">
        <f>VLOOKUP(B11,'0.kolo'!$B$5:$N$24,13,FALSE)</f>
        <v>2881</v>
      </c>
      <c r="F11" s="3">
        <f>VLOOKUP(B11,'1.kolo'!$B$4:$U$14,20,FALSE)</f>
        <v>2897</v>
      </c>
      <c r="G11" s="3"/>
      <c r="H11" s="3">
        <f t="shared" si="1"/>
        <v>5778</v>
      </c>
      <c r="I11" s="3"/>
      <c r="J11" s="3">
        <f>VLOOKUP(B11,'0.kolo'!$B$5:$P$24,15,FALSE)</f>
        <v>3</v>
      </c>
      <c r="K11" s="3">
        <f>VLOOKUP(B11,'1.kolo'!$B$4:$V$14,21,FALSE)</f>
        <v>6</v>
      </c>
      <c r="L11" s="3"/>
      <c r="M11" s="3">
        <f t="shared" si="2"/>
        <v>9</v>
      </c>
    </row>
    <row r="12" spans="1:13" x14ac:dyDescent="0.3">
      <c r="A12" s="3">
        <f t="shared" si="0"/>
        <v>10</v>
      </c>
      <c r="B12" s="3">
        <v>1</v>
      </c>
      <c r="C12" s="3" t="s">
        <v>17</v>
      </c>
      <c r="D12" s="3" t="s">
        <v>18</v>
      </c>
      <c r="E12" s="3">
        <f>VLOOKUP(B12,'0.kolo'!$B$5:$N$24,13,FALSE)</f>
        <v>2685</v>
      </c>
      <c r="F12" s="3">
        <f>VLOOKUP(B12,'1.kolo'!$B$4:$U$14,20,FALSE)</f>
        <v>1973</v>
      </c>
      <c r="G12" s="3"/>
      <c r="H12" s="3">
        <f t="shared" si="1"/>
        <v>4658</v>
      </c>
      <c r="I12" s="3"/>
      <c r="J12" s="3">
        <f>VLOOKUP(B12,'0.kolo'!$B$5:$P$24,15,FALSE)</f>
        <v>3</v>
      </c>
      <c r="K12" s="3">
        <f>VLOOKUP(B12,'1.kolo'!$B$4:$V$14,21,FALSE)</f>
        <v>10</v>
      </c>
      <c r="L12" s="3"/>
      <c r="M12" s="3">
        <f t="shared" si="2"/>
        <v>13</v>
      </c>
    </row>
    <row r="13" spans="1:13" x14ac:dyDescent="0.3">
      <c r="A13" s="3">
        <f t="shared" si="0"/>
        <v>11</v>
      </c>
      <c r="B13" s="3">
        <v>21</v>
      </c>
      <c r="C13" s="3" t="s">
        <v>41</v>
      </c>
      <c r="D13" s="3" t="s">
        <v>18</v>
      </c>
      <c r="E13" s="3">
        <f>VLOOKUP(B13,'0.kolo'!$B$5:$N$24,13,FALSE)</f>
        <v>2767</v>
      </c>
      <c r="F13" s="3"/>
      <c r="G13" s="3"/>
      <c r="H13" s="3">
        <f t="shared" si="1"/>
        <v>2767</v>
      </c>
      <c r="I13" s="3"/>
      <c r="J13" s="3">
        <f>VLOOKUP(B13,'0.kolo'!$B$5:$P$24,15,FALSE)</f>
        <v>3</v>
      </c>
      <c r="K13" s="3"/>
      <c r="L13" s="3"/>
      <c r="M13" s="3">
        <f t="shared" si="2"/>
        <v>3</v>
      </c>
    </row>
    <row r="14" spans="1:13" x14ac:dyDescent="0.3">
      <c r="A14" s="3">
        <f t="shared" si="0"/>
        <v>12</v>
      </c>
      <c r="B14" s="3">
        <v>23</v>
      </c>
      <c r="C14" s="3" t="s">
        <v>43</v>
      </c>
      <c r="D14" s="3" t="s">
        <v>18</v>
      </c>
      <c r="E14" s="3">
        <f>VLOOKUP(B14,'0.kolo'!$B$5:$N$24,13,FALSE)</f>
        <v>2632</v>
      </c>
      <c r="F14" s="3"/>
      <c r="G14" s="3"/>
      <c r="H14" s="3">
        <f t="shared" si="1"/>
        <v>2632</v>
      </c>
      <c r="I14" s="3"/>
      <c r="J14" s="3">
        <f>VLOOKUP(B14,'0.kolo'!$B$5:$P$24,15,FALSE)</f>
        <v>3</v>
      </c>
      <c r="K14" s="3"/>
      <c r="L14" s="3"/>
      <c r="M14" s="3">
        <f t="shared" si="2"/>
        <v>3</v>
      </c>
    </row>
    <row r="15" spans="1:13" x14ac:dyDescent="0.3">
      <c r="A15" s="3">
        <f t="shared" si="0"/>
        <v>13</v>
      </c>
      <c r="B15" s="3">
        <v>22</v>
      </c>
      <c r="C15" s="3" t="s">
        <v>42</v>
      </c>
      <c r="D15" s="3" t="s">
        <v>18</v>
      </c>
      <c r="E15" s="3">
        <f>VLOOKUP(B15,'0.kolo'!$B$5:$N$24,13,FALSE)</f>
        <v>2576</v>
      </c>
      <c r="F15" s="3"/>
      <c r="G15" s="3"/>
      <c r="H15" s="3">
        <f t="shared" si="1"/>
        <v>2576</v>
      </c>
      <c r="I15" s="3"/>
      <c r="J15" s="3">
        <f>VLOOKUP(B15,'0.kolo'!$B$5:$P$24,15,FALSE)</f>
        <v>3</v>
      </c>
      <c r="K15" s="3"/>
      <c r="L15" s="3"/>
      <c r="M15" s="3">
        <f t="shared" si="2"/>
        <v>3</v>
      </c>
    </row>
    <row r="16" spans="1:13" x14ac:dyDescent="0.3">
      <c r="A16" s="3">
        <f t="shared" si="0"/>
        <v>14</v>
      </c>
      <c r="B16" s="3">
        <v>25</v>
      </c>
      <c r="C16" s="3" t="s">
        <v>44</v>
      </c>
      <c r="D16" s="3" t="s">
        <v>18</v>
      </c>
      <c r="E16" s="3">
        <f>VLOOKUP(B16,'0.kolo'!$B$5:$N$24,13,FALSE)</f>
        <v>2134</v>
      </c>
      <c r="F16" s="3"/>
      <c r="G16" s="3"/>
      <c r="H16" s="3">
        <f t="shared" si="1"/>
        <v>2134</v>
      </c>
      <c r="I16" s="3"/>
      <c r="J16" s="3">
        <f>VLOOKUP(B16,'0.kolo'!$B$5:$P$24,15,FALSE)</f>
        <v>3</v>
      </c>
      <c r="K16" s="3"/>
      <c r="L16" s="3"/>
      <c r="M16" s="3">
        <f t="shared" si="2"/>
        <v>3</v>
      </c>
    </row>
    <row r="17" spans="1:13" x14ac:dyDescent="0.3">
      <c r="A17" s="3">
        <f t="shared" si="0"/>
        <v>15</v>
      </c>
      <c r="B17" s="3">
        <v>26</v>
      </c>
      <c r="C17" s="3" t="s">
        <v>45</v>
      </c>
      <c r="D17" s="3" t="s">
        <v>18</v>
      </c>
      <c r="E17" s="3">
        <f>VLOOKUP(B17,'0.kolo'!$B$5:$N$24,13,FALSE)</f>
        <v>2027</v>
      </c>
      <c r="F17" s="3"/>
      <c r="G17" s="3"/>
      <c r="H17" s="3">
        <f t="shared" si="1"/>
        <v>2027</v>
      </c>
      <c r="I17" s="3"/>
      <c r="J17" s="3">
        <f>VLOOKUP(B17,'0.kolo'!$B$5:$P$24,15,FALSE)</f>
        <v>3</v>
      </c>
      <c r="K17" s="3"/>
      <c r="L17" s="3"/>
      <c r="M17" s="3">
        <f t="shared" si="2"/>
        <v>3</v>
      </c>
    </row>
    <row r="18" spans="1:13" ht="15" thickBot="1" x14ac:dyDescent="0.35">
      <c r="A18" s="50">
        <f t="shared" si="0"/>
        <v>16</v>
      </c>
      <c r="B18" s="50">
        <v>28</v>
      </c>
      <c r="C18" s="50" t="s">
        <v>46</v>
      </c>
      <c r="D18" s="50" t="s">
        <v>18</v>
      </c>
      <c r="E18" s="50">
        <f>VLOOKUP(B18,'0.kolo'!$B$5:$N$24,13,FALSE)</f>
        <v>1973</v>
      </c>
      <c r="F18" s="50"/>
      <c r="G18" s="50"/>
      <c r="H18" s="50">
        <f t="shared" si="1"/>
        <v>1973</v>
      </c>
      <c r="I18" s="50"/>
      <c r="J18" s="50">
        <f>VLOOKUP(B18,'0.kolo'!$B$5:$P$24,15,FALSE)</f>
        <v>3</v>
      </c>
      <c r="K18" s="50"/>
      <c r="L18" s="50"/>
      <c r="M18" s="50">
        <f t="shared" si="2"/>
        <v>3</v>
      </c>
    </row>
    <row r="19" spans="1:13" s="25" customFormat="1" x14ac:dyDescent="0.3">
      <c r="A19" s="52">
        <f t="shared" ref="A19:A24" si="3">_xlfn.RANK.EQ(H19,$H$19:$H$24)</f>
        <v>1</v>
      </c>
      <c r="B19" s="53">
        <v>20</v>
      </c>
      <c r="C19" s="53" t="s">
        <v>23</v>
      </c>
      <c r="D19" s="53" t="s">
        <v>48</v>
      </c>
      <c r="E19" s="53">
        <f>VLOOKUP(B19,'0.kolo'!$B$5:$N$24,13,FALSE)</f>
        <v>3000</v>
      </c>
      <c r="F19" s="53"/>
      <c r="G19" s="54">
        <f>VLOOKUP(B19,'2.kolo'!$B$5:$T$17,19,FALSE)</f>
        <v>5445</v>
      </c>
      <c r="H19" s="53">
        <f t="shared" si="1"/>
        <v>8445</v>
      </c>
      <c r="I19" s="53"/>
      <c r="J19" s="54">
        <f>VLOOKUP(B19,'0.kolo'!$B$5:$P$24,15,FALSE)</f>
        <v>3</v>
      </c>
      <c r="K19" s="54"/>
      <c r="L19" s="54">
        <f>VLOOKUP(B19,'2.kolo'!$B$5:$U$17,20,FALSE)</f>
        <v>12</v>
      </c>
      <c r="M19" s="55">
        <f t="shared" si="2"/>
        <v>15</v>
      </c>
    </row>
    <row r="20" spans="1:13" s="25" customFormat="1" x14ac:dyDescent="0.3">
      <c r="A20" s="17">
        <f t="shared" si="3"/>
        <v>2</v>
      </c>
      <c r="B20" s="6">
        <v>27</v>
      </c>
      <c r="C20" s="6" t="s">
        <v>49</v>
      </c>
      <c r="D20" s="6" t="s">
        <v>48</v>
      </c>
      <c r="E20" s="6">
        <f>VLOOKUP(B20,'0.kolo'!$B$5:$N$24,13,FALSE)</f>
        <v>1834</v>
      </c>
      <c r="F20" s="6"/>
      <c r="G20" s="3">
        <f>VLOOKUP(B20,'2.kolo'!$B$5:$T$17,19,FALSE)</f>
        <v>5865</v>
      </c>
      <c r="H20" s="6">
        <f t="shared" si="1"/>
        <v>7699</v>
      </c>
      <c r="I20" s="6"/>
      <c r="J20" s="3">
        <f>VLOOKUP(B20,'0.kolo'!$B$5:$P$24,15,FALSE)</f>
        <v>3</v>
      </c>
      <c r="K20" s="3"/>
      <c r="L20" s="3">
        <f>VLOOKUP(B20,'2.kolo'!$B$5:$U$17,20,FALSE)</f>
        <v>15</v>
      </c>
      <c r="M20" s="56">
        <f t="shared" si="2"/>
        <v>18</v>
      </c>
    </row>
    <row r="21" spans="1:13" s="25" customFormat="1" x14ac:dyDescent="0.3">
      <c r="A21" s="17">
        <f t="shared" si="3"/>
        <v>3</v>
      </c>
      <c r="B21" s="6">
        <v>4</v>
      </c>
      <c r="C21" s="6" t="s">
        <v>50</v>
      </c>
      <c r="D21" s="6" t="s">
        <v>48</v>
      </c>
      <c r="E21" s="6">
        <f>VLOOKUP(B21,'0.kolo'!$B$5:$N$24,13,FALSE)</f>
        <v>1430</v>
      </c>
      <c r="F21" s="6"/>
      <c r="G21" s="3">
        <f>VLOOKUP(B21,'2.kolo'!$B$5:$T$17,19,FALSE)</f>
        <v>5123</v>
      </c>
      <c r="H21" s="6">
        <f t="shared" si="1"/>
        <v>6553</v>
      </c>
      <c r="I21" s="6"/>
      <c r="J21" s="3">
        <f>VLOOKUP(B21,'0.kolo'!$B$5:$P$24,15,FALSE)</f>
        <v>3</v>
      </c>
      <c r="K21" s="3"/>
      <c r="L21" s="3">
        <f>VLOOKUP(B21,'2.kolo'!$B$5:$U$17,20,FALSE)</f>
        <v>13</v>
      </c>
      <c r="M21" s="56">
        <f t="shared" si="2"/>
        <v>16</v>
      </c>
    </row>
    <row r="22" spans="1:13" s="25" customFormat="1" x14ac:dyDescent="0.3">
      <c r="A22" s="17">
        <f t="shared" si="3"/>
        <v>4</v>
      </c>
      <c r="B22" s="6">
        <v>32</v>
      </c>
      <c r="C22" s="49" t="s">
        <v>77</v>
      </c>
      <c r="D22" s="6" t="s">
        <v>48</v>
      </c>
      <c r="E22" s="6"/>
      <c r="F22" s="6"/>
      <c r="G22" s="3">
        <f>VLOOKUP(B22,'2.kolo'!$B$5:$T$17,19,FALSE)</f>
        <v>2385</v>
      </c>
      <c r="H22" s="6">
        <f t="shared" si="1"/>
        <v>2385</v>
      </c>
      <c r="I22" s="6"/>
      <c r="J22" s="3"/>
      <c r="K22" s="3"/>
      <c r="L22" s="3">
        <f>VLOOKUP(B22,'2.kolo'!$B$5:$U$17,20,FALSE)</f>
        <v>9</v>
      </c>
      <c r="M22" s="56">
        <f t="shared" si="2"/>
        <v>9</v>
      </c>
    </row>
    <row r="23" spans="1:13" s="25" customFormat="1" x14ac:dyDescent="0.3">
      <c r="A23" s="17">
        <f t="shared" si="3"/>
        <v>5</v>
      </c>
      <c r="B23" s="6">
        <v>24</v>
      </c>
      <c r="C23" s="6" t="s">
        <v>47</v>
      </c>
      <c r="D23" s="6" t="s">
        <v>48</v>
      </c>
      <c r="E23" s="6">
        <f>VLOOKUP(B23,'0.kolo'!$B$5:$N$24,13,FALSE)</f>
        <v>2061</v>
      </c>
      <c r="F23" s="6"/>
      <c r="G23" s="3"/>
      <c r="H23" s="6">
        <f t="shared" si="1"/>
        <v>2061</v>
      </c>
      <c r="I23" s="6"/>
      <c r="J23" s="3">
        <f>VLOOKUP(B23,'0.kolo'!$B$5:$P$24,15,FALSE)</f>
        <v>3</v>
      </c>
      <c r="K23" s="3"/>
      <c r="L23" s="3"/>
      <c r="M23" s="56"/>
    </row>
    <row r="24" spans="1:13" s="25" customFormat="1" ht="15" thickBot="1" x14ac:dyDescent="0.35">
      <c r="A24" s="57">
        <f t="shared" si="3"/>
        <v>6</v>
      </c>
      <c r="B24" s="58">
        <v>31</v>
      </c>
      <c r="C24" s="61" t="s">
        <v>76</v>
      </c>
      <c r="D24" s="58" t="s">
        <v>48</v>
      </c>
      <c r="E24" s="58"/>
      <c r="F24" s="58"/>
      <c r="G24" s="59">
        <f>VLOOKUP(B24,'2.kolo'!$B$5:$T$17,19,FALSE)</f>
        <v>1014</v>
      </c>
      <c r="H24" s="58">
        <f t="shared" si="1"/>
        <v>1014</v>
      </c>
      <c r="I24" s="58"/>
      <c r="J24" s="59"/>
      <c r="K24" s="59"/>
      <c r="L24" s="59">
        <f>VLOOKUP(B24,'2.kolo'!$B$5:$U$17,20,FALSE)</f>
        <v>6</v>
      </c>
      <c r="M24" s="60">
        <f>SUM(J24:L24)</f>
        <v>6</v>
      </c>
    </row>
    <row r="25" spans="1:13" s="26" customFormat="1" x14ac:dyDescent="0.3">
      <c r="A25" s="51">
        <v>1</v>
      </c>
      <c r="B25" s="51">
        <v>13</v>
      </c>
      <c r="C25" s="37" t="s">
        <v>67</v>
      </c>
      <c r="D25" s="51" t="s">
        <v>28</v>
      </c>
      <c r="E25" s="37"/>
      <c r="F25" s="37">
        <f>VLOOKUP(B25,'1.kolo'!$B$4:$U$14,20,FALSE)</f>
        <v>250</v>
      </c>
      <c r="G25" s="37"/>
      <c r="H25" s="37">
        <f t="shared" si="1"/>
        <v>250</v>
      </c>
      <c r="I25" s="37"/>
      <c r="J25" s="37">
        <f>VLOOKUP(B25,'0.kolo'!$B$5:$P$24,15,FALSE)</f>
        <v>0</v>
      </c>
      <c r="K25" s="37">
        <f>VLOOKUP(B25,'1.kolo'!$B$4:$V$14,21,FALSE)</f>
        <v>1</v>
      </c>
      <c r="L25" s="37"/>
      <c r="M25" s="37"/>
    </row>
    <row r="26" spans="1:13" x14ac:dyDescent="0.3">
      <c r="D26" s="47"/>
    </row>
    <row r="27" spans="1:13" x14ac:dyDescent="0.3">
      <c r="D27" s="47"/>
    </row>
    <row r="28" spans="1:13" x14ac:dyDescent="0.3">
      <c r="D28" s="47"/>
    </row>
    <row r="29" spans="1:13" x14ac:dyDescent="0.3">
      <c r="D29" s="47"/>
    </row>
  </sheetData>
  <sortState ref="A2:M25">
    <sortCondition ref="D2:D25"/>
    <sortCondition ref="A2:A25"/>
  </sortState>
  <mergeCells count="2">
    <mergeCell ref="A1:F1"/>
    <mergeCell ref="J1:M1"/>
  </mergeCells>
  <conditionalFormatting sqref="F3:F25">
    <cfRule type="colorScale" priority="6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3:G25">
    <cfRule type="colorScale" priority="1">
      <colorScale>
        <cfvo type="min"/>
        <cfvo type="max"/>
        <color rgb="FFFCFCFF"/>
        <color rgb="FF63BE7B"/>
      </colorScale>
    </cfRule>
    <cfRule type="colorScale" priority="6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3:G25">
    <cfRule type="colorScale" priority="69">
      <colorScale>
        <cfvo type="min"/>
        <cfvo type="max"/>
        <color rgb="FFFCFCFF"/>
        <color rgb="FF63BE7B"/>
      </colorScale>
    </cfRule>
    <cfRule type="colorScale" priority="7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3:F19">
    <cfRule type="colorScale" priority="14">
      <colorScale>
        <cfvo type="min"/>
        <cfvo type="max"/>
        <color rgb="FFFCFCFF"/>
        <color rgb="FF63BE7B"/>
      </colorScale>
    </cfRule>
  </conditionalFormatting>
  <conditionalFormatting sqref="E3:E19">
    <cfRule type="colorScale" priority="13">
      <colorScale>
        <cfvo type="min"/>
        <cfvo type="max"/>
        <color rgb="FFFCFCFF"/>
        <color rgb="FF63BE7B"/>
      </colorScale>
    </cfRule>
  </conditionalFormatting>
  <conditionalFormatting sqref="E20:E24">
    <cfRule type="colorScale" priority="12">
      <colorScale>
        <cfvo type="min"/>
        <cfvo type="max"/>
        <color rgb="FFFCFCFF"/>
        <color rgb="FF63BE7B"/>
      </colorScale>
    </cfRule>
  </conditionalFormatting>
  <conditionalFormatting sqref="F25">
    <cfRule type="colorScale" priority="11">
      <colorScale>
        <cfvo type="min"/>
        <cfvo type="max"/>
        <color rgb="FFFCFCFF"/>
        <color rgb="FF63BE7B"/>
      </colorScale>
    </cfRule>
  </conditionalFormatting>
  <conditionalFormatting sqref="H3:I19">
    <cfRule type="colorScale" priority="10">
      <colorScale>
        <cfvo type="min"/>
        <cfvo type="max"/>
        <color rgb="FFFCFCFF"/>
        <color rgb="FF63BE7B"/>
      </colorScale>
    </cfRule>
  </conditionalFormatting>
  <conditionalFormatting sqref="H20:I24">
    <cfRule type="colorScale" priority="9">
      <colorScale>
        <cfvo type="min"/>
        <cfvo type="max"/>
        <color rgb="FFFCFCFF"/>
        <color rgb="FF63BE7B"/>
      </colorScale>
    </cfRule>
  </conditionalFormatting>
  <conditionalFormatting sqref="H25:I25">
    <cfRule type="colorScale" priority="8">
      <colorScale>
        <cfvo type="min"/>
        <cfvo type="max"/>
        <color rgb="FFFCFCFF"/>
        <color rgb="FF63BE7B"/>
      </colorScale>
    </cfRule>
  </conditionalFormatting>
  <conditionalFormatting sqref="H19:I24">
    <cfRule type="colorScale" priority="7">
      <colorScale>
        <cfvo type="min"/>
        <cfvo type="max"/>
        <color rgb="FFFCFCFF"/>
        <color rgb="FF63BE7B"/>
      </colorScale>
    </cfRule>
  </conditionalFormatting>
  <conditionalFormatting sqref="H3:I18">
    <cfRule type="colorScale" priority="6">
      <colorScale>
        <cfvo type="min"/>
        <cfvo type="max"/>
        <color rgb="FFFCFCFF"/>
        <color rgb="FF63BE7B"/>
      </colorScale>
    </cfRule>
  </conditionalFormatting>
  <conditionalFormatting sqref="J3:J25">
    <cfRule type="colorScale" priority="5">
      <colorScale>
        <cfvo type="min"/>
        <cfvo type="max"/>
        <color rgb="FFFCFCFF"/>
        <color rgb="FF63BE7B"/>
      </colorScale>
    </cfRule>
  </conditionalFormatting>
  <conditionalFormatting sqref="K3:K25">
    <cfRule type="colorScale" priority="4">
      <colorScale>
        <cfvo type="min"/>
        <cfvo type="max"/>
        <color rgb="FFFCFCFF"/>
        <color rgb="FF63BE7B"/>
      </colorScale>
    </cfRule>
  </conditionalFormatting>
  <conditionalFormatting sqref="L3:L25">
    <cfRule type="colorScale" priority="3">
      <colorScale>
        <cfvo type="min"/>
        <cfvo type="max"/>
        <color rgb="FFFCFCFF"/>
        <color rgb="FF63BE7B"/>
      </colorScale>
    </cfRule>
  </conditionalFormatting>
  <conditionalFormatting sqref="M3:M25">
    <cfRule type="colorScale" priority="2">
      <colorScale>
        <cfvo type="min"/>
        <cfvo type="max"/>
        <color rgb="FFFCFCFF"/>
        <color rgb="FF63BE7B"/>
      </colorScale>
    </cfRule>
  </conditionalFormatting>
  <pageMargins left="0.70866141732283472" right="0.70866141732283472" top="0.78740157480314965" bottom="0.78740157480314965" header="0.31496062992125984" footer="0.31496062992125984"/>
  <pageSetup paperSize="9" orientation="landscape" horizontalDpi="4294967293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7E1AD8A8A788D45B081C559EFBC8E24" ma:contentTypeVersion="1" ma:contentTypeDescription="Vytvoří nový dokument" ma:contentTypeScope="" ma:versionID="c265c497af427e84b217d35caef41305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707ce7dccea0fb89f33b58a1da5c0390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um zahájení plánování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Datum ukončení plánování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B110649F-D7DC-48A5-AD7F-C75CA734AF4C}"/>
</file>

<file path=customXml/itemProps2.xml><?xml version="1.0" encoding="utf-8"?>
<ds:datastoreItem xmlns:ds="http://schemas.openxmlformats.org/officeDocument/2006/customXml" ds:itemID="{59C03CBD-DDB5-402C-921D-EDE3FFC57B6D}"/>
</file>

<file path=customXml/itemProps3.xml><?xml version="1.0" encoding="utf-8"?>
<ds:datastoreItem xmlns:ds="http://schemas.openxmlformats.org/officeDocument/2006/customXml" ds:itemID="{C1D0BAA4-EF66-460A-8F91-AE6A419259C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3</vt:i4>
      </vt:variant>
    </vt:vector>
  </HeadingPairs>
  <TitlesOfParts>
    <vt:vector size="7" baseType="lpstr">
      <vt:lpstr>0.kolo</vt:lpstr>
      <vt:lpstr>1.kolo</vt:lpstr>
      <vt:lpstr>2.kolo</vt:lpstr>
      <vt:lpstr>Total</vt:lpstr>
      <vt:lpstr>'1.kolo'!Oblast_tisku</vt:lpstr>
      <vt:lpstr>'2.kolo'!Oblast_tisku</vt:lpstr>
      <vt:lpstr>Total!Oblast_tisku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2019_MCR_CelkoveVysledky</dc:title>
  <dc:creator>KUBIŠTA Jaroslav Ing.</dc:creator>
  <cp:lastModifiedBy>Jaroslav Kubišta</cp:lastModifiedBy>
  <cp:lastPrinted>2019-09-22T11:24:28Z</cp:lastPrinted>
  <dcterms:created xsi:type="dcterms:W3CDTF">2018-08-24T08:37:28Z</dcterms:created>
  <dcterms:modified xsi:type="dcterms:W3CDTF">2019-09-22T11:45:58Z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0x01010057E1AD8A8A788D45B081C559EFBC8E24</vt:lpwstr>
  </property>
</Properties>
</file>